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342" activeTab="0"/>
  </bookViews>
  <sheets>
    <sheet name="Таблица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<sst xmlns="http://schemas.openxmlformats.org/spreadsheetml/2006/main" count="170" uniqueCount="70">
  <si>
    <t>Всего</t>
  </si>
  <si>
    <t>N п/п</t>
  </si>
  <si>
    <t>Ответственные исполнители</t>
  </si>
  <si>
    <t>Итого</t>
  </si>
  <si>
    <t>1.2.</t>
  </si>
  <si>
    <t>Выполнение работ по приспособлению входной группы, путей движения внутри здания, санитарно - гигиенических помещений, приобретение и установка оборудования и материалов</t>
  </si>
  <si>
    <t>МБОУ СШ           №  16 (по согласованию)</t>
  </si>
  <si>
    <t>МБОУ СШ № 23 (по со гласованию)</t>
  </si>
  <si>
    <t>Многопрофильный лицей МБОУ (по согласованию)</t>
  </si>
  <si>
    <t>МБДОУ № 47 «Веселинка» (по согласованию)</t>
  </si>
  <si>
    <t>1.3.</t>
  </si>
  <si>
    <t>Капитальный ремонт помещений в здании в целях обеспечения доступности для маломобильных детей дошкольного возраста</t>
  </si>
  <si>
    <t>1.4.</t>
  </si>
  <si>
    <t>МКУ «Управление РСП» (по согласованию)</t>
  </si>
  <si>
    <t>1.5.</t>
  </si>
  <si>
    <t xml:space="preserve">Выполнение работ по приспособлению входной группы, путей движения внутри здания, санитарно - гигиенических помещений, приобретение и установка оборудования и материалов </t>
  </si>
  <si>
    <t>МАУК ЦКиД «Восход» (по согласованию)</t>
  </si>
  <si>
    <t>ИТОГО:</t>
  </si>
  <si>
    <t>1.1.</t>
  </si>
  <si>
    <t>МБОУ СШ           № 6 (по согласованию)</t>
  </si>
  <si>
    <t>Услуги по разработке и экспертизе проектно-сметной документации на обустройство муниципальных образовательных учреждений в соответствии с требованиями доступности для инвалидов и других МГН (в том числе авторский надзор)</t>
  </si>
  <si>
    <t>МБОУ СШ             № 6 (по согласованию)</t>
  </si>
  <si>
    <t>МБОУ СШ             № 9 (по согласованию)</t>
  </si>
  <si>
    <t>МБДОУ № 46 «Одуванчик»(по согласованию)</t>
  </si>
  <si>
    <t>МБДОУ№ 20 «Алиса»  (по согласованию)</t>
  </si>
  <si>
    <t>МБУДО ДДТ (по согласованию)</t>
  </si>
  <si>
    <t>МБДОУ № 48«Дельфиненок» (по согласованию)</t>
  </si>
  <si>
    <t>Муниципальное автономное учреждение культуры Центр культуры и досуга «Восход»,пр.Ленина, 17</t>
  </si>
  <si>
    <t>Объект культурного наследия «Дом, в котором жила семья посадского головы, мецената Маркова К.» ул.Хмельницкого,    д.112</t>
  </si>
  <si>
    <t>Система программных мероприятий</t>
  </si>
  <si>
    <t>МБУК «ЦБС г. Димитровграда» (по согласованию)</t>
  </si>
  <si>
    <t>МБУК «ЦБС г. Димитровграда»    (по согласованию)</t>
  </si>
  <si>
    <t>Услуги по разработке и экспертизе проектно-сметной документации на обустройство муниципальных учреждений культуры в соответствии с требованиями доступности для инвалидов и других МГН (в том числе авторский надзор)</t>
  </si>
  <si>
    <t>МБДОУ № 46 «Одуванчик», ул.Октябрьская, д.50</t>
  </si>
  <si>
    <t>МБОУ СШ № 9, ул.Западная, д.9</t>
  </si>
  <si>
    <t>МБОУ СШ № 23, ул.Гончарова, д.8</t>
  </si>
  <si>
    <t>МБДОУ № 47                    «Веселинка», ул.Западная, д.21а</t>
  </si>
  <si>
    <t>МБУДО Дом детского творчества, филиал по  ул.Лермонтова, д.8А</t>
  </si>
  <si>
    <t>МБДОУ № 20 «Алиса» , ул.Вокзальная, д.87</t>
  </si>
  <si>
    <t>МБДОУ № 48 «Дельфиненок», пр.Ленина, д.43Б</t>
  </si>
  <si>
    <t>Здание кинотеатра «Спутник»,           пр. Ленина, д.5</t>
  </si>
  <si>
    <t>МБОУ СШ № 16, ул.Куйбышева, д.258</t>
  </si>
  <si>
    <t>Многопрофильный лицей МБОУ, ул.Курчатова, д.8</t>
  </si>
  <si>
    <t>МБОУ СШ № 6,       ул. Гвардейская, д.16</t>
  </si>
  <si>
    <t>МБОУ СШ № 6,       ул.Гвардейская, д.16</t>
  </si>
  <si>
    <t>«ПРИЛОЖЕНИЕ                                                                к муниципальной программе</t>
  </si>
  <si>
    <t>Объект культурного наследия «Дом, в котором жила семья посадского головы, мецената Маркова К.» ул.Хмельницкого,   д.112</t>
  </si>
  <si>
    <t>МБУ ДО Детская школа искусств № 2 (по согласованию)</t>
  </si>
  <si>
    <t>Муниципальное бюджетное учреждение дополнительного образования Детская школа искусств № 2, ул. Мориса Тореза, 4А</t>
  </si>
  <si>
    <r>
      <t xml:space="preserve">Муниципальное бюджетное учреждение культуры «Централизованная библиотечная система г. Димитровграда» - </t>
    </r>
    <r>
      <rPr>
        <b/>
        <sz val="10"/>
        <color indexed="8"/>
        <rFont val="Times New Roman"/>
        <family val="1"/>
      </rPr>
      <t>«Дворец книги», ул.Королева, 1</t>
    </r>
  </si>
  <si>
    <t xml:space="preserve">Выполнение работ по приспособлению  путей движения внутри здания, санитарно - гигиенических помещений, приобретение и установка оборудования и материалов </t>
  </si>
  <si>
    <t>Услуги по разработке и экспертизе проектно-сметной документации на обустройство муниципальных спортивных учреждений в соответствии с требованиями доступности для инвалидов и других МГН (в том числе авторский надзор)</t>
  </si>
  <si>
    <t>1.6</t>
  </si>
  <si>
    <t>1.7</t>
  </si>
  <si>
    <t>Наименование мероприятий</t>
  </si>
  <si>
    <t>Источник финансового обеспечения, тыс.руб.</t>
  </si>
  <si>
    <t>Бюджетные ассигнования областного бюджета *                    (тыс.руб.)</t>
  </si>
  <si>
    <t>Бюджетные ассигнования федерального бюджета*                                    (тыс. рублей)</t>
  </si>
  <si>
    <t>по годам: (тыс.руб)</t>
  </si>
  <si>
    <t>Здание кинотеатра «Спутник»,                      пр. Ленина, д.5</t>
  </si>
  <si>
    <t>Муниципальное бюджетное учреждение Спортивная школа  города Димитровграда им. Ж.Б.Лобановой, спортивно-оздоровительный комплекс «Победа», ул.Строителей, 21а</t>
  </si>
  <si>
    <t>Бюджетные ассигнования бюджета города                                                         (тыс. рублей)**</t>
  </si>
  <si>
    <r>
      <t>Муниципальное бюджетное учреждение культуры «Централизованная библиотечная система г.Димитровграда» -</t>
    </r>
    <r>
      <rPr>
        <b/>
        <sz val="10"/>
        <color indexed="8"/>
        <rFont val="Times New Roman"/>
        <family val="1"/>
      </rPr>
      <t xml:space="preserve"> библиотека православной культуры,                    ул. Московская, 79</t>
    </r>
  </si>
  <si>
    <t>МБУДО ДЮСШ им.Ж.Б.Лобановой, СОК «Победа» (по согласованию)</t>
  </si>
  <si>
    <t xml:space="preserve">* - средства федерального и областного бюджетов указываются в виде межбюджетных трансфертов,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софинансирования из соответствующих источников).
</t>
  </si>
  <si>
    <t>**-выделение денежных средств из бюджета города на программные мероприятия в обозначенных объемах позволит привлечь денежные средства из вышестоящих бюджетов в установленных объемах.».</t>
  </si>
  <si>
    <t xml:space="preserve">Комитет по управлению имуществом города   </t>
  </si>
  <si>
    <t>Комитет по управлению имуществом города</t>
  </si>
  <si>
    <t>МБДОУ № 20 "Алиса", ул.Вокзальная, д.87</t>
  </si>
  <si>
    <t>МБДОУ № 20 "Алиса"(по согласованию)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</si>
</sst>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/>
    </border>
    <border>
      <left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5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textRotation="90" wrapText="1"/>
    </xf>
    <xf numFmtId="172" fontId="4" fillId="0" borderId="19" xfId="0" applyNumberFormat="1" applyFont="1" applyBorder="1" applyAlignment="1">
      <alignment horizontal="center" vertical="center" textRotation="90" wrapText="1"/>
    </xf>
    <xf numFmtId="172" fontId="4" fillId="0" borderId="20" xfId="0" applyNumberFormat="1" applyFont="1" applyBorder="1" applyAlignment="1">
      <alignment horizontal="center" vertical="center" textRotation="90" wrapText="1"/>
    </xf>
    <xf numFmtId="172" fontId="4" fillId="0" borderId="21" xfId="0" applyNumberFormat="1" applyFont="1" applyBorder="1" applyAlignment="1">
      <alignment horizontal="center" vertical="center" textRotation="90" wrapText="1"/>
    </xf>
    <xf numFmtId="172" fontId="4" fillId="0" borderId="22" xfId="0" applyNumberFormat="1" applyFont="1" applyBorder="1" applyAlignment="1">
      <alignment horizontal="center" vertical="center" textRotation="90" wrapText="1"/>
    </xf>
    <xf numFmtId="172" fontId="3" fillId="0" borderId="23" xfId="0" applyNumberFormat="1" applyFont="1" applyBorder="1" applyAlignment="1">
      <alignment horizontal="center" vertical="center" textRotation="90" wrapText="1"/>
    </xf>
    <xf numFmtId="172" fontId="3" fillId="0" borderId="24" xfId="0" applyNumberFormat="1" applyFont="1" applyBorder="1" applyAlignment="1">
      <alignment horizontal="center" vertical="center" textRotation="90" wrapText="1"/>
    </xf>
    <xf numFmtId="172" fontId="3" fillId="0" borderId="25" xfId="0" applyNumberFormat="1" applyFont="1" applyBorder="1" applyAlignment="1">
      <alignment horizontal="center" vertical="center" textRotation="90" wrapText="1"/>
    </xf>
    <xf numFmtId="172" fontId="3" fillId="0" borderId="16" xfId="0" applyNumberFormat="1" applyFont="1" applyBorder="1" applyAlignment="1">
      <alignment horizontal="center" vertical="center" textRotation="90" wrapText="1"/>
    </xf>
    <xf numFmtId="172" fontId="3" fillId="0" borderId="26" xfId="0" applyNumberFormat="1" applyFont="1" applyBorder="1" applyAlignment="1">
      <alignment horizontal="center" vertical="center" textRotation="90" wrapText="1"/>
    </xf>
    <xf numFmtId="172" fontId="3" fillId="0" borderId="27" xfId="0" applyNumberFormat="1" applyFont="1" applyBorder="1" applyAlignment="1">
      <alignment horizontal="center" vertical="center" textRotation="90" wrapText="1"/>
    </xf>
    <xf numFmtId="172" fontId="3" fillId="0" borderId="28" xfId="0" applyNumberFormat="1" applyFont="1" applyBorder="1" applyAlignment="1">
      <alignment horizontal="center" vertical="center" textRotation="90" wrapText="1"/>
    </xf>
    <xf numFmtId="172" fontId="3" fillId="0" borderId="29" xfId="0" applyNumberFormat="1" applyFont="1" applyBorder="1" applyAlignment="1">
      <alignment horizontal="center" vertical="center" textRotation="90" wrapText="1"/>
    </xf>
    <xf numFmtId="172" fontId="3" fillId="0" borderId="30" xfId="0" applyNumberFormat="1" applyFont="1" applyBorder="1" applyAlignment="1">
      <alignment horizontal="center" vertical="center" textRotation="90" wrapText="1"/>
    </xf>
    <xf numFmtId="172" fontId="3" fillId="0" borderId="13" xfId="0" applyNumberFormat="1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vertical="center" textRotation="90" wrapText="1"/>
    </xf>
    <xf numFmtId="172" fontId="3" fillId="0" borderId="34" xfId="0" applyNumberFormat="1" applyFont="1" applyBorder="1" applyAlignment="1">
      <alignment horizontal="center" vertical="center" textRotation="90" wrapText="1"/>
    </xf>
    <xf numFmtId="172" fontId="4" fillId="0" borderId="35" xfId="0" applyNumberFormat="1" applyFont="1" applyBorder="1" applyAlignment="1">
      <alignment horizontal="center" vertical="center" textRotation="90" wrapText="1"/>
    </xf>
    <xf numFmtId="172" fontId="3" fillId="0" borderId="36" xfId="0" applyNumberFormat="1" applyFont="1" applyBorder="1" applyAlignment="1">
      <alignment horizontal="center" vertical="center" textRotation="90" wrapText="1"/>
    </xf>
    <xf numFmtId="172" fontId="3" fillId="0" borderId="37" xfId="0" applyNumberFormat="1" applyFont="1" applyBorder="1" applyAlignment="1">
      <alignment horizontal="center" vertical="center" textRotation="90" wrapText="1"/>
    </xf>
    <xf numFmtId="172" fontId="3" fillId="0" borderId="38" xfId="0" applyNumberFormat="1" applyFont="1" applyBorder="1" applyAlignment="1">
      <alignment horizontal="center" vertical="center" textRotation="90" wrapText="1"/>
    </xf>
    <xf numFmtId="172" fontId="3" fillId="0" borderId="39" xfId="0" applyNumberFormat="1" applyFont="1" applyBorder="1" applyAlignment="1">
      <alignment horizontal="center" vertical="center" textRotation="90" wrapText="1"/>
    </xf>
    <xf numFmtId="172" fontId="4" fillId="0" borderId="11" xfId="0" applyNumberFormat="1" applyFont="1" applyBorder="1" applyAlignment="1">
      <alignment horizontal="center" vertical="center" textRotation="90" wrapText="1"/>
    </xf>
    <xf numFmtId="172" fontId="4" fillId="0" borderId="12" xfId="0" applyNumberFormat="1" applyFont="1" applyBorder="1" applyAlignment="1">
      <alignment horizontal="center" vertical="center" textRotation="90" wrapText="1"/>
    </xf>
    <xf numFmtId="172" fontId="4" fillId="0" borderId="10" xfId="0" applyNumberFormat="1" applyFont="1" applyBorder="1" applyAlignment="1">
      <alignment horizontal="center" vertical="center" textRotation="90" wrapText="1"/>
    </xf>
    <xf numFmtId="172" fontId="3" fillId="0" borderId="40" xfId="0" applyNumberFormat="1" applyFont="1" applyBorder="1" applyAlignment="1">
      <alignment horizontal="center" vertical="center" textRotation="90" wrapText="1"/>
    </xf>
    <xf numFmtId="172" fontId="3" fillId="0" borderId="41" xfId="0" applyNumberFormat="1" applyFont="1" applyBorder="1" applyAlignment="1">
      <alignment horizontal="center" vertical="center" textRotation="90" wrapText="1"/>
    </xf>
    <xf numFmtId="172" fontId="3" fillId="0" borderId="42" xfId="0" applyNumberFormat="1" applyFont="1" applyBorder="1" applyAlignment="1">
      <alignment horizontal="center" vertical="center" textRotation="90" wrapText="1"/>
    </xf>
    <xf numFmtId="172" fontId="3" fillId="0" borderId="43" xfId="0" applyNumberFormat="1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2" xfId="0" applyFont="1" applyBorder="1" applyAlignment="1">
      <alignment vertical="center" wrapText="1"/>
    </xf>
    <xf numFmtId="172" fontId="4" fillId="0" borderId="44" xfId="0" applyNumberFormat="1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172" fontId="3" fillId="0" borderId="45" xfId="0" applyNumberFormat="1" applyFont="1" applyBorder="1" applyAlignment="1">
      <alignment horizontal="center" vertical="center" textRotation="90" wrapText="1"/>
    </xf>
    <xf numFmtId="172" fontId="2" fillId="0" borderId="0" xfId="0" applyNumberFormat="1" applyFont="1" applyBorder="1" applyAlignment="1">
      <alignment vertical="center" wrapText="1"/>
    </xf>
    <xf numFmtId="0" fontId="7" fillId="0" borderId="46" xfId="0" applyNumberFormat="1" applyFont="1" applyBorder="1" applyAlignment="1">
      <alignment/>
    </xf>
    <xf numFmtId="0" fontId="44" fillId="0" borderId="46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2" fontId="44" fillId="0" borderId="0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textRotation="90" wrapText="1"/>
    </xf>
    <xf numFmtId="172" fontId="3" fillId="0" borderId="27" xfId="0" applyNumberFormat="1" applyFont="1" applyFill="1" applyBorder="1" applyAlignment="1">
      <alignment horizontal="center" vertical="center" textRotation="90" wrapText="1"/>
    </xf>
    <xf numFmtId="172" fontId="3" fillId="0" borderId="37" xfId="0" applyNumberFormat="1" applyFont="1" applyFill="1" applyBorder="1" applyAlignment="1">
      <alignment horizontal="center" vertical="center" textRotation="90" wrapText="1"/>
    </xf>
    <xf numFmtId="172" fontId="4" fillId="0" borderId="19" xfId="0" applyNumberFormat="1" applyFont="1" applyFill="1" applyBorder="1" applyAlignment="1">
      <alignment horizontal="center" vertical="center" textRotation="90" wrapText="1"/>
    </xf>
    <xf numFmtId="172" fontId="3" fillId="0" borderId="42" xfId="0" applyNumberFormat="1" applyFont="1" applyFill="1" applyBorder="1" applyAlignment="1">
      <alignment horizontal="center" vertical="center" textRotation="90" wrapText="1"/>
    </xf>
    <xf numFmtId="172" fontId="3" fillId="0" borderId="23" xfId="0" applyNumberFormat="1" applyFont="1" applyFill="1" applyBorder="1" applyAlignment="1">
      <alignment horizontal="center" vertical="center" textRotation="90" wrapText="1"/>
    </xf>
    <xf numFmtId="0" fontId="44" fillId="0" borderId="0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 vertical="center" textRotation="90" wrapText="1"/>
    </xf>
    <xf numFmtId="172" fontId="4" fillId="0" borderId="11" xfId="0" applyNumberFormat="1" applyFont="1" applyFill="1" applyBorder="1" applyAlignment="1">
      <alignment horizontal="center" vertical="center" textRotation="90" wrapText="1"/>
    </xf>
    <xf numFmtId="172" fontId="3" fillId="0" borderId="47" xfId="0" applyNumberFormat="1" applyFont="1" applyBorder="1" applyAlignment="1">
      <alignment horizontal="center" vertical="center" textRotation="90" wrapText="1"/>
    </xf>
    <xf numFmtId="172" fontId="3" fillId="0" borderId="48" xfId="0" applyNumberFormat="1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172" fontId="4" fillId="0" borderId="50" xfId="0" applyNumberFormat="1" applyFont="1" applyBorder="1" applyAlignment="1">
      <alignment horizontal="center" vertical="center" textRotation="90" wrapText="1"/>
    </xf>
    <xf numFmtId="172" fontId="4" fillId="0" borderId="51" xfId="0" applyNumberFormat="1" applyFont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horizontal="justify" vertical="center" wrapText="1"/>
    </xf>
    <xf numFmtId="172" fontId="3" fillId="32" borderId="29" xfId="0" applyNumberFormat="1" applyFont="1" applyFill="1" applyBorder="1" applyAlignment="1">
      <alignment horizontal="center" vertical="center" textRotation="90" wrapText="1"/>
    </xf>
    <xf numFmtId="172" fontId="3" fillId="32" borderId="27" xfId="0" applyNumberFormat="1" applyFont="1" applyFill="1" applyBorder="1" applyAlignment="1">
      <alignment horizontal="center" vertical="center" textRotation="90" wrapText="1"/>
    </xf>
    <xf numFmtId="172" fontId="3" fillId="32" borderId="30" xfId="0" applyNumberFormat="1" applyFont="1" applyFill="1" applyBorder="1" applyAlignment="1">
      <alignment horizontal="center" vertical="center" textRotation="90" wrapText="1"/>
    </xf>
    <xf numFmtId="172" fontId="3" fillId="32" borderId="26" xfId="0" applyNumberFormat="1" applyFont="1" applyFill="1" applyBorder="1" applyAlignment="1">
      <alignment horizontal="center" vertical="center" textRotation="90" wrapText="1"/>
    </xf>
    <xf numFmtId="172" fontId="3" fillId="32" borderId="28" xfId="0" applyNumberFormat="1" applyFont="1" applyFill="1" applyBorder="1" applyAlignment="1">
      <alignment horizontal="center" vertical="center" textRotation="90" wrapText="1"/>
    </xf>
    <xf numFmtId="172" fontId="3" fillId="32" borderId="13" xfId="0" applyNumberFormat="1" applyFont="1" applyFill="1" applyBorder="1" applyAlignment="1">
      <alignment horizontal="center" vertical="center" textRotation="90" wrapText="1"/>
    </xf>
    <xf numFmtId="0" fontId="2" fillId="32" borderId="0" xfId="0" applyFont="1" applyFill="1" applyBorder="1" applyAlignment="1">
      <alignment vertical="center" wrapText="1"/>
    </xf>
    <xf numFmtId="0" fontId="44" fillId="32" borderId="0" xfId="0" applyNumberFormat="1" applyFont="1" applyFill="1" applyBorder="1" applyAlignment="1">
      <alignment/>
    </xf>
    <xf numFmtId="0" fontId="5" fillId="32" borderId="11" xfId="0" applyNumberFormat="1" applyFont="1" applyFill="1" applyBorder="1" applyAlignment="1">
      <alignment horizontal="center" vertical="center" wrapText="1"/>
    </xf>
    <xf numFmtId="172" fontId="4" fillId="32" borderId="35" xfId="0" applyNumberFormat="1" applyFont="1" applyFill="1" applyBorder="1" applyAlignment="1">
      <alignment horizontal="center" vertical="center" textRotation="90" wrapText="1"/>
    </xf>
    <xf numFmtId="172" fontId="3" fillId="32" borderId="34" xfId="0" applyNumberFormat="1" applyFont="1" applyFill="1" applyBorder="1" applyAlignment="1">
      <alignment horizontal="center" vertical="center" textRotation="90" wrapText="1"/>
    </xf>
    <xf numFmtId="172" fontId="3" fillId="32" borderId="39" xfId="0" applyNumberFormat="1" applyFont="1" applyFill="1" applyBorder="1" applyAlignment="1">
      <alignment horizontal="center" vertical="center" textRotation="90" wrapText="1"/>
    </xf>
    <xf numFmtId="172" fontId="4" fillId="32" borderId="52" xfId="0" applyNumberFormat="1" applyFont="1" applyFill="1" applyBorder="1" applyAlignment="1">
      <alignment horizontal="center" vertical="center" textRotation="90" wrapText="1"/>
    </xf>
    <xf numFmtId="172" fontId="4" fillId="32" borderId="10" xfId="0" applyNumberFormat="1" applyFont="1" applyFill="1" applyBorder="1" applyAlignment="1">
      <alignment horizontal="center" vertical="center" textRotation="90" wrapText="1"/>
    </xf>
    <xf numFmtId="172" fontId="4" fillId="32" borderId="19" xfId="0" applyNumberFormat="1" applyFont="1" applyFill="1" applyBorder="1" applyAlignment="1">
      <alignment horizontal="center" vertical="center" textRotation="90" wrapText="1"/>
    </xf>
    <xf numFmtId="172" fontId="3" fillId="32" borderId="42" xfId="0" applyNumberFormat="1" applyFont="1" applyFill="1" applyBorder="1" applyAlignment="1">
      <alignment horizontal="center" vertical="center" textRotation="90" wrapText="1"/>
    </xf>
    <xf numFmtId="172" fontId="3" fillId="32" borderId="23" xfId="0" applyNumberFormat="1" applyFont="1" applyFill="1" applyBorder="1" applyAlignment="1">
      <alignment horizontal="center" vertical="center" textRotation="90" wrapText="1"/>
    </xf>
    <xf numFmtId="172" fontId="4" fillId="32" borderId="50" xfId="0" applyNumberFormat="1" applyFont="1" applyFill="1" applyBorder="1" applyAlignment="1">
      <alignment horizontal="center" vertical="center" textRotation="90" wrapText="1"/>
    </xf>
    <xf numFmtId="172" fontId="4" fillId="32" borderId="11" xfId="0" applyNumberFormat="1" applyFont="1" applyFill="1" applyBorder="1" applyAlignment="1">
      <alignment horizontal="center" vertical="center" textRotation="90" wrapText="1"/>
    </xf>
    <xf numFmtId="172" fontId="4" fillId="0" borderId="53" xfId="0" applyNumberFormat="1" applyFont="1" applyBorder="1" applyAlignment="1">
      <alignment horizontal="center" vertical="center" textRotation="90" wrapText="1"/>
    </xf>
    <xf numFmtId="172" fontId="4" fillId="0" borderId="54" xfId="0" applyNumberFormat="1" applyFont="1" applyBorder="1" applyAlignment="1">
      <alignment horizontal="center" vertical="center" textRotation="90" wrapText="1"/>
    </xf>
    <xf numFmtId="172" fontId="3" fillId="0" borderId="55" xfId="0" applyNumberFormat="1" applyFont="1" applyBorder="1" applyAlignment="1">
      <alignment horizontal="center" vertical="center" textRotation="90" wrapText="1"/>
    </xf>
    <xf numFmtId="172" fontId="3" fillId="0" borderId="18" xfId="0" applyNumberFormat="1" applyFont="1" applyBorder="1" applyAlignment="1">
      <alignment horizontal="center" vertical="center" textRotation="90" wrapText="1"/>
    </xf>
    <xf numFmtId="172" fontId="3" fillId="0" borderId="56" xfId="0" applyNumberFormat="1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wrapText="1"/>
    </xf>
    <xf numFmtId="172" fontId="3" fillId="0" borderId="58" xfId="0" applyNumberFormat="1" applyFont="1" applyBorder="1" applyAlignment="1">
      <alignment horizontal="center" vertical="center" textRotation="90" wrapText="1"/>
    </xf>
    <xf numFmtId="172" fontId="3" fillId="0" borderId="10" xfId="0" applyNumberFormat="1" applyFont="1" applyBorder="1" applyAlignment="1">
      <alignment horizontal="center" vertical="center" textRotation="90" wrapText="1"/>
    </xf>
    <xf numFmtId="172" fontId="3" fillId="0" borderId="11" xfId="0" applyNumberFormat="1" applyFont="1" applyBorder="1" applyAlignment="1">
      <alignment horizontal="center" vertical="center" textRotation="90" wrapText="1"/>
    </xf>
    <xf numFmtId="172" fontId="3" fillId="0" borderId="11" xfId="0" applyNumberFormat="1" applyFont="1" applyFill="1" applyBorder="1" applyAlignment="1">
      <alignment horizontal="center" vertical="center" textRotation="90" wrapText="1"/>
    </xf>
    <xf numFmtId="172" fontId="3" fillId="0" borderId="59" xfId="0" applyNumberFormat="1" applyFont="1" applyBorder="1" applyAlignment="1">
      <alignment horizontal="center" vertical="center" textRotation="90" wrapText="1"/>
    </xf>
    <xf numFmtId="172" fontId="3" fillId="32" borderId="60" xfId="0" applyNumberFormat="1" applyFont="1" applyFill="1" applyBorder="1" applyAlignment="1">
      <alignment horizontal="center" vertical="center" textRotation="90" wrapText="1"/>
    </xf>
    <xf numFmtId="172" fontId="3" fillId="32" borderId="59" xfId="0" applyNumberFormat="1" applyFont="1" applyFill="1" applyBorder="1" applyAlignment="1">
      <alignment horizontal="center" vertical="center" textRotation="90" wrapText="1"/>
    </xf>
    <xf numFmtId="172" fontId="3" fillId="0" borderId="12" xfId="0" applyNumberFormat="1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left" vertical="center" wrapText="1"/>
    </xf>
    <xf numFmtId="172" fontId="3" fillId="0" borderId="19" xfId="0" applyNumberFormat="1" applyFont="1" applyBorder="1" applyAlignment="1">
      <alignment horizontal="center" vertical="center" textRotation="90" wrapText="1"/>
    </xf>
    <xf numFmtId="172" fontId="3" fillId="32" borderId="19" xfId="0" applyNumberFormat="1" applyFont="1" applyFill="1" applyBorder="1" applyAlignment="1">
      <alignment horizontal="center" vertical="center" textRotation="90" wrapText="1"/>
    </xf>
    <xf numFmtId="172" fontId="3" fillId="0" borderId="20" xfId="0" applyNumberFormat="1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172" fontId="3" fillId="0" borderId="61" xfId="0" applyNumberFormat="1" applyFont="1" applyBorder="1" applyAlignment="1">
      <alignment horizontal="center" vertical="center" textRotation="90" wrapText="1"/>
    </xf>
    <xf numFmtId="172" fontId="3" fillId="0" borderId="62" xfId="0" applyNumberFormat="1" applyFont="1" applyBorder="1" applyAlignment="1">
      <alignment horizontal="center" vertical="center" textRotation="90" wrapText="1"/>
    </xf>
    <xf numFmtId="172" fontId="4" fillId="0" borderId="38" xfId="0" applyNumberFormat="1" applyFont="1" applyBorder="1" applyAlignment="1">
      <alignment horizontal="center" vertical="center" textRotation="90" wrapText="1"/>
    </xf>
    <xf numFmtId="172" fontId="3" fillId="0" borderId="63" xfId="0" applyNumberFormat="1" applyFont="1" applyBorder="1" applyAlignment="1">
      <alignment horizontal="center" vertical="center" textRotation="90" wrapText="1"/>
    </xf>
    <xf numFmtId="172" fontId="3" fillId="0" borderId="63" xfId="0" applyNumberFormat="1" applyFont="1" applyFill="1" applyBorder="1" applyAlignment="1">
      <alignment horizontal="center" vertical="center" textRotation="90" wrapText="1"/>
    </xf>
    <xf numFmtId="0" fontId="4" fillId="0" borderId="64" xfId="0" applyFont="1" applyBorder="1" applyAlignment="1">
      <alignment vertical="center" wrapText="1"/>
    </xf>
    <xf numFmtId="0" fontId="4" fillId="0" borderId="64" xfId="0" applyFont="1" applyBorder="1" applyAlignment="1">
      <alignment horizontal="center" vertical="center" wrapText="1"/>
    </xf>
    <xf numFmtId="172" fontId="4" fillId="0" borderId="52" xfId="0" applyNumberFormat="1" applyFont="1" applyBorder="1" applyAlignment="1">
      <alignment horizontal="center" vertical="center" textRotation="90" wrapText="1"/>
    </xf>
    <xf numFmtId="172" fontId="4" fillId="0" borderId="65" xfId="0" applyNumberFormat="1" applyFont="1" applyBorder="1" applyAlignment="1">
      <alignment horizontal="center" vertical="center" textRotation="90" wrapText="1"/>
    </xf>
    <xf numFmtId="172" fontId="4" fillId="0" borderId="65" xfId="0" applyNumberFormat="1" applyFont="1" applyFill="1" applyBorder="1" applyAlignment="1">
      <alignment horizontal="center" vertical="center" textRotation="90" wrapText="1"/>
    </xf>
    <xf numFmtId="172" fontId="4" fillId="0" borderId="66" xfId="0" applyNumberFormat="1" applyFont="1" applyBorder="1" applyAlignment="1">
      <alignment horizontal="center" vertical="center" textRotation="90" wrapText="1"/>
    </xf>
    <xf numFmtId="172" fontId="4" fillId="0" borderId="50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vertical="center" wrapText="1"/>
    </xf>
    <xf numFmtId="172" fontId="3" fillId="0" borderId="18" xfId="0" applyNumberFormat="1" applyFont="1" applyFill="1" applyBorder="1" applyAlignment="1">
      <alignment horizontal="center" vertical="center" textRotation="90" wrapText="1"/>
    </xf>
    <xf numFmtId="172" fontId="3" fillId="32" borderId="35" xfId="0" applyNumberFormat="1" applyFont="1" applyFill="1" applyBorder="1" applyAlignment="1">
      <alignment horizontal="center" vertical="center" textRotation="90" wrapText="1"/>
    </xf>
    <xf numFmtId="172" fontId="3" fillId="0" borderId="67" xfId="0" applyNumberFormat="1" applyFont="1" applyBorder="1" applyAlignment="1">
      <alignment horizontal="center" vertical="center" textRotation="90" wrapText="1"/>
    </xf>
    <xf numFmtId="172" fontId="44" fillId="0" borderId="23" xfId="0" applyNumberFormat="1" applyFont="1" applyBorder="1" applyAlignment="1">
      <alignment vertical="center" textRotation="90" wrapText="1"/>
    </xf>
    <xf numFmtId="172" fontId="44" fillId="0" borderId="25" xfId="0" applyNumberFormat="1" applyFont="1" applyBorder="1" applyAlignment="1">
      <alignment vertical="center" textRotation="90" wrapText="1"/>
    </xf>
    <xf numFmtId="172" fontId="44" fillId="0" borderId="24" xfId="0" applyNumberFormat="1" applyFont="1" applyBorder="1" applyAlignment="1">
      <alignment vertical="center" textRotation="90" wrapText="1"/>
    </xf>
    <xf numFmtId="172" fontId="44" fillId="0" borderId="23" xfId="0" applyNumberFormat="1" applyFont="1" applyFill="1" applyBorder="1" applyAlignment="1">
      <alignment vertical="center" textRotation="90" wrapText="1"/>
    </xf>
    <xf numFmtId="172" fontId="4" fillId="0" borderId="36" xfId="0" applyNumberFormat="1" applyFont="1" applyBorder="1" applyAlignment="1">
      <alignment horizontal="center" vertical="center" textRotation="90" wrapText="1"/>
    </xf>
    <xf numFmtId="172" fontId="4" fillId="0" borderId="37" xfId="0" applyNumberFormat="1" applyFont="1" applyBorder="1" applyAlignment="1">
      <alignment horizontal="center" vertical="center" textRotation="90" wrapText="1"/>
    </xf>
    <xf numFmtId="172" fontId="4" fillId="0" borderId="37" xfId="0" applyNumberFormat="1" applyFont="1" applyFill="1" applyBorder="1" applyAlignment="1">
      <alignment horizontal="center" vertical="center" textRotation="90" wrapText="1"/>
    </xf>
    <xf numFmtId="172" fontId="4" fillId="0" borderId="41" xfId="0" applyNumberFormat="1" applyFont="1" applyBorder="1" applyAlignment="1">
      <alignment horizontal="center" vertical="center" textRotation="90" wrapText="1"/>
    </xf>
    <xf numFmtId="172" fontId="4" fillId="32" borderId="68" xfId="0" applyNumberFormat="1" applyFont="1" applyFill="1" applyBorder="1" applyAlignment="1">
      <alignment horizontal="center" vertical="center" textRotation="90" wrapText="1"/>
    </xf>
    <xf numFmtId="172" fontId="4" fillId="32" borderId="41" xfId="0" applyNumberFormat="1" applyFont="1" applyFill="1" applyBorder="1" applyAlignment="1">
      <alignment horizontal="center" vertical="center" textRotation="90" wrapText="1"/>
    </xf>
    <xf numFmtId="172" fontId="4" fillId="0" borderId="69" xfId="0" applyNumberFormat="1" applyFont="1" applyBorder="1" applyAlignment="1">
      <alignment horizontal="center" vertical="center" textRotation="90" wrapText="1"/>
    </xf>
    <xf numFmtId="172" fontId="4" fillId="0" borderId="49" xfId="0" applyNumberFormat="1" applyFont="1" applyBorder="1" applyAlignment="1">
      <alignment vertical="center" textRotation="90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172" fontId="3" fillId="0" borderId="34" xfId="0" applyNumberFormat="1" applyFont="1" applyFill="1" applyBorder="1" applyAlignment="1">
      <alignment horizontal="center" vertical="center" textRotation="90" wrapText="1"/>
    </xf>
    <xf numFmtId="172" fontId="3" fillId="0" borderId="47" xfId="0" applyNumberFormat="1" applyFont="1" applyFill="1" applyBorder="1" applyAlignment="1">
      <alignment horizontal="center" vertical="center" textRotation="90" wrapText="1"/>
    </xf>
    <xf numFmtId="172" fontId="3" fillId="0" borderId="58" xfId="0" applyNumberFormat="1" applyFont="1" applyFill="1" applyBorder="1" applyAlignment="1">
      <alignment horizontal="center" vertical="center" textRotation="90" wrapText="1"/>
    </xf>
    <xf numFmtId="172" fontId="3" fillId="0" borderId="43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172" fontId="3" fillId="0" borderId="26" xfId="0" applyNumberFormat="1" applyFont="1" applyFill="1" applyBorder="1" applyAlignment="1">
      <alignment horizontal="center" vertical="center" textRotation="90" wrapText="1"/>
    </xf>
    <xf numFmtId="172" fontId="3" fillId="0" borderId="30" xfId="0" applyNumberFormat="1" applyFont="1" applyFill="1" applyBorder="1" applyAlignment="1">
      <alignment horizontal="center" vertical="center" textRotation="90" wrapText="1"/>
    </xf>
    <xf numFmtId="172" fontId="3" fillId="0" borderId="45" xfId="0" applyNumberFormat="1" applyFont="1" applyFill="1" applyBorder="1" applyAlignment="1">
      <alignment horizontal="center" vertical="center" textRotation="90" wrapText="1"/>
    </xf>
    <xf numFmtId="172" fontId="3" fillId="0" borderId="28" xfId="0" applyNumberFormat="1" applyFont="1" applyFill="1" applyBorder="1" applyAlignment="1">
      <alignment horizontal="center" vertical="center" textRotation="90" wrapText="1"/>
    </xf>
    <xf numFmtId="172" fontId="3" fillId="32" borderId="26" xfId="0" applyNumberFormat="1" applyFont="1" applyFill="1" applyBorder="1" applyAlignment="1">
      <alignment horizontal="center" vertical="center" textRotation="90" wrapText="1"/>
    </xf>
    <xf numFmtId="172" fontId="3" fillId="32" borderId="27" xfId="0" applyNumberFormat="1" applyFont="1" applyFill="1" applyBorder="1" applyAlignment="1">
      <alignment horizontal="center" vertical="center" textRotation="90" wrapText="1"/>
    </xf>
    <xf numFmtId="172" fontId="3" fillId="32" borderId="42" xfId="0" applyNumberFormat="1" applyFont="1" applyFill="1" applyBorder="1" applyAlignment="1">
      <alignment horizontal="center" vertical="center" textRotation="90" wrapText="1"/>
    </xf>
    <xf numFmtId="172" fontId="3" fillId="32" borderId="34" xfId="0" applyNumberFormat="1" applyFont="1" applyFill="1" applyBorder="1" applyAlignment="1">
      <alignment horizontal="center" vertical="center" textRotation="90" wrapText="1"/>
    </xf>
    <xf numFmtId="0" fontId="2" fillId="0" borderId="70" xfId="0" applyFont="1" applyBorder="1" applyAlignment="1">
      <alignment vertical="center" wrapText="1"/>
    </xf>
    <xf numFmtId="172" fontId="3" fillId="32" borderId="71" xfId="0" applyNumberFormat="1" applyFont="1" applyFill="1" applyBorder="1" applyAlignment="1">
      <alignment horizontal="center" vertical="center" textRotation="90" wrapText="1"/>
    </xf>
    <xf numFmtId="172" fontId="3" fillId="0" borderId="72" xfId="0" applyNumberFormat="1" applyFont="1" applyBorder="1" applyAlignment="1">
      <alignment horizontal="center" vertical="center" textRotation="90" wrapText="1"/>
    </xf>
    <xf numFmtId="172" fontId="3" fillId="32" borderId="72" xfId="0" applyNumberFormat="1" applyFont="1" applyFill="1" applyBorder="1" applyAlignment="1">
      <alignment horizontal="center" vertical="center" textRotation="90" wrapText="1"/>
    </xf>
    <xf numFmtId="172" fontId="3" fillId="0" borderId="73" xfId="0" applyNumberFormat="1" applyFont="1" applyBorder="1" applyAlignment="1">
      <alignment horizontal="center" vertical="center" textRotation="90" wrapText="1"/>
    </xf>
    <xf numFmtId="172" fontId="4" fillId="32" borderId="60" xfId="0" applyNumberFormat="1" applyFont="1" applyFill="1" applyBorder="1" applyAlignment="1">
      <alignment horizontal="center" vertical="center" textRotation="90" wrapText="1"/>
    </xf>
    <xf numFmtId="172" fontId="4" fillId="32" borderId="62" xfId="0" applyNumberFormat="1" applyFont="1" applyFill="1" applyBorder="1" applyAlignment="1">
      <alignment horizontal="center" vertical="center" textRotation="90" wrapText="1"/>
    </xf>
    <xf numFmtId="0" fontId="44" fillId="0" borderId="46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vertical="center" textRotation="90" wrapText="1"/>
    </xf>
    <xf numFmtId="172" fontId="3" fillId="0" borderId="72" xfId="0" applyNumberFormat="1" applyFont="1" applyFill="1" applyBorder="1" applyAlignment="1">
      <alignment horizontal="center" vertical="center" textRotation="90" wrapText="1"/>
    </xf>
    <xf numFmtId="172" fontId="3" fillId="0" borderId="19" xfId="0" applyNumberFormat="1" applyFont="1" applyFill="1" applyBorder="1" applyAlignment="1">
      <alignment horizontal="center" vertical="center" textRotation="90" wrapText="1"/>
    </xf>
    <xf numFmtId="172" fontId="4" fillId="0" borderId="41" xfId="0" applyNumberFormat="1" applyFont="1" applyFill="1" applyBorder="1" applyAlignment="1">
      <alignment horizontal="center" vertical="center" textRotation="90" wrapText="1"/>
    </xf>
    <xf numFmtId="172" fontId="3" fillId="0" borderId="59" xfId="0" applyNumberFormat="1" applyFont="1" applyFill="1" applyBorder="1" applyAlignment="1">
      <alignment horizontal="center" vertical="center" textRotation="90" wrapText="1"/>
    </xf>
    <xf numFmtId="0" fontId="3" fillId="0" borderId="74" xfId="0" applyFont="1" applyBorder="1" applyAlignment="1">
      <alignment vertical="center" wrapText="1"/>
    </xf>
    <xf numFmtId="0" fontId="3" fillId="0" borderId="74" xfId="0" applyFont="1" applyBorder="1" applyAlignment="1">
      <alignment horizontal="center" vertical="center" wrapText="1"/>
    </xf>
    <xf numFmtId="172" fontId="3" fillId="0" borderId="71" xfId="0" applyNumberFormat="1" applyFont="1" applyBorder="1" applyAlignment="1">
      <alignment horizontal="center" vertical="center" textRotation="90" wrapText="1"/>
    </xf>
    <xf numFmtId="172" fontId="4" fillId="0" borderId="75" xfId="0" applyNumberFormat="1" applyFont="1" applyBorder="1" applyAlignment="1">
      <alignment horizontal="center" vertical="center" textRotation="90" wrapText="1"/>
    </xf>
    <xf numFmtId="172" fontId="4" fillId="0" borderId="59" xfId="0" applyNumberFormat="1" applyFont="1" applyBorder="1" applyAlignment="1">
      <alignment horizontal="center" vertical="center" textRotation="90" wrapText="1"/>
    </xf>
    <xf numFmtId="172" fontId="4" fillId="0" borderId="60" xfId="0" applyNumberFormat="1" applyFont="1" applyBorder="1" applyAlignment="1">
      <alignment horizontal="center" vertical="center" textRotation="90" wrapText="1"/>
    </xf>
    <xf numFmtId="0" fontId="3" fillId="0" borderId="68" xfId="0" applyFont="1" applyBorder="1" applyAlignment="1">
      <alignment horizontal="left" vertical="center" wrapText="1"/>
    </xf>
    <xf numFmtId="172" fontId="3" fillId="0" borderId="46" xfId="0" applyNumberFormat="1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justify" vertical="center" wrapText="1"/>
    </xf>
    <xf numFmtId="172" fontId="4" fillId="0" borderId="76" xfId="0" applyNumberFormat="1" applyFont="1" applyBorder="1" applyAlignment="1">
      <alignment horizontal="center" vertical="center" textRotation="90" wrapText="1"/>
    </xf>
    <xf numFmtId="172" fontId="44" fillId="0" borderId="48" xfId="0" applyNumberFormat="1" applyFont="1" applyBorder="1" applyAlignment="1">
      <alignment vertical="center" textRotation="90" wrapText="1"/>
    </xf>
    <xf numFmtId="172" fontId="3" fillId="0" borderId="77" xfId="0" applyNumberFormat="1" applyFont="1" applyBorder="1" applyAlignment="1">
      <alignment horizontal="center" vertical="center" textRotation="90" wrapText="1"/>
    </xf>
    <xf numFmtId="172" fontId="44" fillId="0" borderId="39" xfId="0" applyNumberFormat="1" applyFont="1" applyBorder="1" applyAlignment="1">
      <alignment vertical="center" textRotation="90" wrapText="1"/>
    </xf>
    <xf numFmtId="0" fontId="3" fillId="0" borderId="78" xfId="0" applyFont="1" applyBorder="1" applyAlignment="1">
      <alignment horizontal="left" vertical="center" wrapText="1"/>
    </xf>
    <xf numFmtId="0" fontId="44" fillId="0" borderId="0" xfId="0" applyNumberFormat="1" applyFont="1" applyBorder="1" applyAlignment="1">
      <alignment horizontal="left" vertical="center" wrapText="1"/>
    </xf>
    <xf numFmtId="0" fontId="4" fillId="32" borderId="76" xfId="0" applyNumberFormat="1" applyFont="1" applyFill="1" applyBorder="1" applyAlignment="1">
      <alignment horizontal="center" vertical="center" wrapText="1"/>
    </xf>
    <xf numFmtId="0" fontId="4" fillId="32" borderId="62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textRotation="90" wrapText="1"/>
    </xf>
    <xf numFmtId="0" fontId="4" fillId="0" borderId="42" xfId="0" applyNumberFormat="1" applyFont="1" applyBorder="1" applyAlignment="1">
      <alignment horizontal="center" vertical="center" textRotation="90" wrapText="1"/>
    </xf>
    <xf numFmtId="0" fontId="4" fillId="0" borderId="79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80" xfId="0" applyNumberFormat="1" applyFont="1" applyBorder="1" applyAlignment="1">
      <alignment horizontal="center" vertical="center" wrapText="1"/>
    </xf>
    <xf numFmtId="0" fontId="4" fillId="0" borderId="76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81" xfId="0" applyNumberFormat="1" applyFont="1" applyBorder="1" applyAlignment="1">
      <alignment horizontal="center" vertical="center" textRotation="90" wrapText="1"/>
    </xf>
    <xf numFmtId="0" fontId="4" fillId="0" borderId="74" xfId="0" applyNumberFormat="1" applyFont="1" applyBorder="1" applyAlignment="1">
      <alignment horizontal="center" vertical="center" textRotation="90" wrapText="1"/>
    </xf>
    <xf numFmtId="0" fontId="4" fillId="0" borderId="57" xfId="0" applyNumberFormat="1" applyFont="1" applyBorder="1" applyAlignment="1">
      <alignment horizontal="center" vertical="center" textRotation="90" wrapText="1"/>
    </xf>
    <xf numFmtId="0" fontId="4" fillId="32" borderId="79" xfId="0" applyNumberFormat="1" applyFont="1" applyFill="1" applyBorder="1" applyAlignment="1">
      <alignment horizontal="center" vertical="center" wrapText="1"/>
    </xf>
    <xf numFmtId="0" fontId="4" fillId="32" borderId="54" xfId="0" applyNumberFormat="1" applyFont="1" applyFill="1" applyBorder="1" applyAlignment="1">
      <alignment horizontal="center" vertical="center" wrapText="1"/>
    </xf>
    <xf numFmtId="0" fontId="4" fillId="32" borderId="56" xfId="0" applyNumberFormat="1" applyFont="1" applyFill="1" applyBorder="1" applyAlignment="1">
      <alignment horizontal="center" vertical="center" wrapText="1"/>
    </xf>
    <xf numFmtId="0" fontId="4" fillId="32" borderId="70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center" vertical="center" wrapText="1"/>
    </xf>
    <xf numFmtId="0" fontId="4" fillId="32" borderId="80" xfId="0" applyNumberFormat="1" applyFont="1" applyFill="1" applyBorder="1" applyAlignment="1">
      <alignment horizontal="center" vertical="center" wrapText="1"/>
    </xf>
    <xf numFmtId="0" fontId="4" fillId="32" borderId="68" xfId="0" applyNumberFormat="1" applyFont="1" applyFill="1" applyBorder="1" applyAlignment="1">
      <alignment horizontal="center" vertical="center" wrapText="1"/>
    </xf>
    <xf numFmtId="0" fontId="4" fillId="32" borderId="46" xfId="0" applyNumberFormat="1" applyFont="1" applyFill="1" applyBorder="1" applyAlignment="1">
      <alignment horizontal="center" vertical="center" wrapText="1"/>
    </xf>
    <xf numFmtId="0" fontId="4" fillId="32" borderId="69" xfId="0" applyNumberFormat="1" applyFont="1" applyFill="1" applyBorder="1" applyAlignment="1">
      <alignment horizontal="center" vertical="center" wrapText="1"/>
    </xf>
    <xf numFmtId="0" fontId="4" fillId="0" borderId="80" xfId="0" applyNumberFormat="1" applyFont="1" applyBorder="1" applyAlignment="1">
      <alignment horizontal="center" vertical="center" textRotation="90" wrapText="1"/>
    </xf>
    <xf numFmtId="0" fontId="4" fillId="32" borderId="50" xfId="0" applyNumberFormat="1" applyFont="1" applyFill="1" applyBorder="1" applyAlignment="1">
      <alignment horizontal="center" vertical="center" textRotation="90" wrapText="1"/>
    </xf>
    <xf numFmtId="0" fontId="4" fillId="32" borderId="42" xfId="0" applyNumberFormat="1" applyFont="1" applyFill="1" applyBorder="1" applyAlignment="1">
      <alignment horizontal="center" vertical="center" textRotation="90" wrapText="1"/>
    </xf>
    <xf numFmtId="0" fontId="6" fillId="0" borderId="60" xfId="0" applyNumberFormat="1" applyFont="1" applyBorder="1" applyAlignment="1">
      <alignment horizontal="center"/>
    </xf>
    <xf numFmtId="0" fontId="6" fillId="0" borderId="76" xfId="0" applyNumberFormat="1" applyFont="1" applyBorder="1" applyAlignment="1">
      <alignment horizontal="center"/>
    </xf>
    <xf numFmtId="0" fontId="6" fillId="0" borderId="62" xfId="0" applyNumberFormat="1" applyFont="1" applyBorder="1" applyAlignment="1">
      <alignment horizontal="center"/>
    </xf>
    <xf numFmtId="0" fontId="4" fillId="32" borderId="81" xfId="0" applyNumberFormat="1" applyFont="1" applyFill="1" applyBorder="1" applyAlignment="1">
      <alignment horizontal="center" vertical="center" textRotation="90" wrapText="1"/>
    </xf>
    <xf numFmtId="0" fontId="4" fillId="32" borderId="74" xfId="0" applyNumberFormat="1" applyFont="1" applyFill="1" applyBorder="1" applyAlignment="1">
      <alignment horizontal="center" vertical="center" textRotation="90" wrapText="1"/>
    </xf>
    <xf numFmtId="0" fontId="4" fillId="32" borderId="57" xfId="0" applyNumberFormat="1" applyFont="1" applyFill="1" applyBorder="1" applyAlignment="1">
      <alignment horizontal="center" vertical="center" textRotation="90" wrapText="1"/>
    </xf>
    <xf numFmtId="0" fontId="4" fillId="0" borderId="51" xfId="0" applyNumberFormat="1" applyFont="1" applyBorder="1" applyAlignment="1">
      <alignment horizontal="center" vertical="center" textRotation="90" wrapText="1"/>
    </xf>
    <xf numFmtId="0" fontId="4" fillId="0" borderId="43" xfId="0" applyNumberFormat="1" applyFont="1" applyBorder="1" applyAlignment="1">
      <alignment horizontal="center" vertical="center" textRotation="90" wrapText="1"/>
    </xf>
    <xf numFmtId="0" fontId="4" fillId="0" borderId="65" xfId="0" applyNumberFormat="1" applyFont="1" applyBorder="1" applyAlignment="1">
      <alignment horizontal="center" vertical="center" textRotation="90" wrapText="1"/>
    </xf>
    <xf numFmtId="0" fontId="4" fillId="0" borderId="63" xfId="0" applyNumberFormat="1" applyFont="1" applyBorder="1" applyAlignment="1">
      <alignment horizontal="center" vertical="center" textRotation="90" wrapText="1"/>
    </xf>
    <xf numFmtId="0" fontId="4" fillId="0" borderId="81" xfId="0" applyNumberFormat="1" applyFont="1" applyBorder="1" applyAlignment="1">
      <alignment horizontal="center" vertical="center" wrapText="1"/>
    </xf>
    <xf numFmtId="0" fontId="4" fillId="0" borderId="74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textRotation="90" wrapText="1"/>
    </xf>
    <xf numFmtId="0" fontId="4" fillId="0" borderId="4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46" xfId="0" applyNumberFormat="1" applyFont="1" applyBorder="1" applyAlignment="1">
      <alignment vertical="top" wrapText="1"/>
    </xf>
    <xf numFmtId="0" fontId="6" fillId="0" borderId="46" xfId="0" applyNumberFormat="1" applyFont="1" applyBorder="1" applyAlignment="1">
      <alignment horizontal="center"/>
    </xf>
    <xf numFmtId="16" fontId="3" fillId="0" borderId="81" xfId="0" applyNumberFormat="1" applyFont="1" applyBorder="1" applyAlignment="1">
      <alignment horizontal="center" vertical="center" wrapText="1"/>
    </xf>
    <xf numFmtId="16" fontId="3" fillId="0" borderId="74" xfId="0" applyNumberFormat="1" applyFont="1" applyBorder="1" applyAlignment="1">
      <alignment horizontal="center" vertical="center" wrapText="1"/>
    </xf>
    <xf numFmtId="16" fontId="3" fillId="0" borderId="57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left" wrapText="1"/>
    </xf>
    <xf numFmtId="49" fontId="3" fillId="0" borderId="70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right" vertical="center" wrapText="1"/>
    </xf>
    <xf numFmtId="49" fontId="3" fillId="0" borderId="83" xfId="0" applyNumberFormat="1" applyFont="1" applyBorder="1" applyAlignment="1">
      <alignment horizontal="center" vertical="center" wrapText="1"/>
    </xf>
    <xf numFmtId="49" fontId="3" fillId="0" borderId="84" xfId="0" applyNumberFormat="1" applyFont="1" applyBorder="1" applyAlignment="1">
      <alignment horizontal="center" vertical="center" wrapText="1"/>
    </xf>
    <xf numFmtId="49" fontId="3" fillId="0" borderId="81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="87" zoomScaleNormal="87" zoomScalePageLayoutView="0" workbookViewId="0" topLeftCell="A1">
      <pane xSplit="1" topLeftCell="B1" activePane="topRight" state="frozen"/>
      <selection pane="topLeft" activeCell="A1" sqref="A1"/>
      <selection pane="topRight" activeCell="D44" sqref="D44"/>
    </sheetView>
  </sheetViews>
  <sheetFormatPr defaultColWidth="9.140625" defaultRowHeight="15"/>
  <cols>
    <col min="1" max="1" width="5.00390625" style="57" customWidth="1"/>
    <col min="2" max="2" width="18.8515625" style="57" customWidth="1"/>
    <col min="3" max="3" width="9.140625" style="57" customWidth="1"/>
    <col min="4" max="5" width="3.8515625" style="57" customWidth="1"/>
    <col min="6" max="6" width="3.28125" style="57" customWidth="1"/>
    <col min="7" max="7" width="3.8515625" style="57" customWidth="1"/>
    <col min="8" max="8" width="3.57421875" style="67" customWidth="1"/>
    <col min="9" max="9" width="3.28125" style="67" customWidth="1"/>
    <col min="10" max="10" width="3.421875" style="57" customWidth="1"/>
    <col min="11" max="11" width="3.140625" style="57" customWidth="1"/>
    <col min="12" max="12" width="3.8515625" style="85" customWidth="1"/>
    <col min="13" max="13" width="3.421875" style="57" customWidth="1"/>
    <col min="14" max="15" width="3.140625" style="57" customWidth="1"/>
    <col min="16" max="16" width="3.421875" style="85" customWidth="1"/>
    <col min="17" max="17" width="3.28125" style="67" customWidth="1"/>
    <col min="18" max="18" width="3.00390625" style="57" customWidth="1"/>
    <col min="19" max="19" width="3.140625" style="57" customWidth="1"/>
    <col min="20" max="20" width="3.28125" style="57" customWidth="1"/>
    <col min="21" max="22" width="3.140625" style="57" customWidth="1"/>
    <col min="23" max="23" width="3.00390625" style="57" customWidth="1"/>
    <col min="24" max="24" width="3.140625" style="57" customWidth="1"/>
    <col min="25" max="25" width="3.421875" style="67" customWidth="1"/>
    <col min="26" max="26" width="3.421875" style="57" customWidth="1"/>
    <col min="27" max="27" width="3.00390625" style="57" customWidth="1"/>
    <col min="28" max="28" width="3.421875" style="57" customWidth="1"/>
    <col min="29" max="30" width="3.57421875" style="57" customWidth="1"/>
    <col min="31" max="31" width="3.28125" style="57" customWidth="1"/>
    <col min="32" max="33" width="3.28125" style="67" customWidth="1"/>
    <col min="34" max="34" width="3.28125" style="57" customWidth="1"/>
    <col min="35" max="35" width="3.140625" style="57" customWidth="1"/>
    <col min="36" max="36" width="8.421875" style="57" customWidth="1"/>
    <col min="37" max="16384" width="9.140625" style="57" customWidth="1"/>
  </cols>
  <sheetData>
    <row r="1" spans="1:35" ht="55.5" customHeight="1" thickBot="1">
      <c r="A1" s="55"/>
      <c r="B1" s="56"/>
      <c r="C1" s="234" t="s">
        <v>29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56"/>
      <c r="X1" s="56"/>
      <c r="Y1" s="167"/>
      <c r="Z1" s="233" t="s">
        <v>45</v>
      </c>
      <c r="AA1" s="233"/>
      <c r="AB1" s="233"/>
      <c r="AC1" s="233"/>
      <c r="AD1" s="233"/>
      <c r="AE1" s="233"/>
      <c r="AF1" s="233"/>
      <c r="AG1" s="233"/>
      <c r="AH1" s="233"/>
      <c r="AI1" s="233"/>
    </row>
    <row r="2" spans="1:35" ht="55.5" customHeight="1" thickBot="1">
      <c r="A2" s="193" t="s">
        <v>1</v>
      </c>
      <c r="B2" s="194" t="s">
        <v>54</v>
      </c>
      <c r="C2" s="225" t="s">
        <v>2</v>
      </c>
      <c r="D2" s="215" t="s">
        <v>55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  <c r="AB2" s="192" t="s">
        <v>3</v>
      </c>
      <c r="AC2" s="193"/>
      <c r="AD2" s="193"/>
      <c r="AE2" s="193"/>
      <c r="AF2" s="193"/>
      <c r="AG2" s="193"/>
      <c r="AH2" s="193"/>
      <c r="AI2" s="194"/>
    </row>
    <row r="3" spans="1:35" ht="26.25" customHeight="1">
      <c r="A3" s="196"/>
      <c r="B3" s="197"/>
      <c r="C3" s="226"/>
      <c r="D3" s="192" t="s">
        <v>61</v>
      </c>
      <c r="E3" s="193"/>
      <c r="F3" s="193"/>
      <c r="G3" s="193"/>
      <c r="H3" s="193"/>
      <c r="I3" s="193"/>
      <c r="J3" s="193"/>
      <c r="K3" s="194"/>
      <c r="L3" s="203" t="s">
        <v>56</v>
      </c>
      <c r="M3" s="204"/>
      <c r="N3" s="204"/>
      <c r="O3" s="204"/>
      <c r="P3" s="204"/>
      <c r="Q3" s="204"/>
      <c r="R3" s="204"/>
      <c r="S3" s="205"/>
      <c r="T3" s="192" t="s">
        <v>57</v>
      </c>
      <c r="U3" s="193"/>
      <c r="V3" s="193"/>
      <c r="W3" s="193"/>
      <c r="X3" s="193"/>
      <c r="Y3" s="193"/>
      <c r="Z3" s="193"/>
      <c r="AA3" s="194"/>
      <c r="AB3" s="195"/>
      <c r="AC3" s="196"/>
      <c r="AD3" s="196"/>
      <c r="AE3" s="196"/>
      <c r="AF3" s="196"/>
      <c r="AG3" s="196"/>
      <c r="AH3" s="196"/>
      <c r="AI3" s="197"/>
    </row>
    <row r="4" spans="1:35" ht="15" customHeight="1">
      <c r="A4" s="196"/>
      <c r="B4" s="197"/>
      <c r="C4" s="226"/>
      <c r="D4" s="195"/>
      <c r="E4" s="196"/>
      <c r="F4" s="196"/>
      <c r="G4" s="196"/>
      <c r="H4" s="196"/>
      <c r="I4" s="196"/>
      <c r="J4" s="196"/>
      <c r="K4" s="197"/>
      <c r="L4" s="206"/>
      <c r="M4" s="207"/>
      <c r="N4" s="207"/>
      <c r="O4" s="207"/>
      <c r="P4" s="207"/>
      <c r="Q4" s="207"/>
      <c r="R4" s="207"/>
      <c r="S4" s="208"/>
      <c r="T4" s="195"/>
      <c r="U4" s="196"/>
      <c r="V4" s="196"/>
      <c r="W4" s="196"/>
      <c r="X4" s="196"/>
      <c r="Y4" s="196"/>
      <c r="Z4" s="196"/>
      <c r="AA4" s="197"/>
      <c r="AB4" s="195"/>
      <c r="AC4" s="196"/>
      <c r="AD4" s="196"/>
      <c r="AE4" s="196"/>
      <c r="AF4" s="196"/>
      <c r="AG4" s="196"/>
      <c r="AH4" s="196"/>
      <c r="AI4" s="197"/>
    </row>
    <row r="5" spans="1:35" ht="15" customHeight="1" thickBot="1">
      <c r="A5" s="196"/>
      <c r="B5" s="197"/>
      <c r="C5" s="226"/>
      <c r="D5" s="195"/>
      <c r="E5" s="196"/>
      <c r="F5" s="196"/>
      <c r="G5" s="196"/>
      <c r="H5" s="196"/>
      <c r="I5" s="196"/>
      <c r="J5" s="196"/>
      <c r="K5" s="197"/>
      <c r="L5" s="209"/>
      <c r="M5" s="210"/>
      <c r="N5" s="210"/>
      <c r="O5" s="210"/>
      <c r="P5" s="210"/>
      <c r="Q5" s="210"/>
      <c r="R5" s="210"/>
      <c r="S5" s="211"/>
      <c r="T5" s="195"/>
      <c r="U5" s="196"/>
      <c r="V5" s="196"/>
      <c r="W5" s="196"/>
      <c r="X5" s="196"/>
      <c r="Y5" s="196"/>
      <c r="Z5" s="196"/>
      <c r="AA5" s="197"/>
      <c r="AB5" s="195"/>
      <c r="AC5" s="196"/>
      <c r="AD5" s="196"/>
      <c r="AE5" s="196"/>
      <c r="AF5" s="196"/>
      <c r="AG5" s="196"/>
      <c r="AH5" s="196"/>
      <c r="AI5" s="197"/>
    </row>
    <row r="6" spans="1:35" ht="24" customHeight="1" thickBot="1">
      <c r="A6" s="196"/>
      <c r="B6" s="197"/>
      <c r="C6" s="226"/>
      <c r="D6" s="200" t="s">
        <v>0</v>
      </c>
      <c r="E6" s="198" t="s">
        <v>58</v>
      </c>
      <c r="F6" s="198"/>
      <c r="G6" s="198"/>
      <c r="H6" s="198"/>
      <c r="I6" s="198"/>
      <c r="J6" s="198"/>
      <c r="K6" s="199"/>
      <c r="L6" s="218" t="s">
        <v>0</v>
      </c>
      <c r="M6" s="188" t="s">
        <v>58</v>
      </c>
      <c r="N6" s="188"/>
      <c r="O6" s="188"/>
      <c r="P6" s="188"/>
      <c r="Q6" s="188"/>
      <c r="R6" s="188"/>
      <c r="S6" s="189"/>
      <c r="T6" s="200" t="s">
        <v>0</v>
      </c>
      <c r="U6" s="198" t="s">
        <v>58</v>
      </c>
      <c r="V6" s="198"/>
      <c r="W6" s="198"/>
      <c r="X6" s="198"/>
      <c r="Y6" s="198"/>
      <c r="Z6" s="198"/>
      <c r="AA6" s="199"/>
      <c r="AB6" s="200" t="s">
        <v>0</v>
      </c>
      <c r="AC6" s="198" t="s">
        <v>58</v>
      </c>
      <c r="AD6" s="198"/>
      <c r="AE6" s="198"/>
      <c r="AF6" s="198"/>
      <c r="AG6" s="198"/>
      <c r="AH6" s="198"/>
      <c r="AI6" s="199"/>
    </row>
    <row r="7" spans="1:36" ht="15" customHeight="1">
      <c r="A7" s="196"/>
      <c r="B7" s="197"/>
      <c r="C7" s="226"/>
      <c r="D7" s="201"/>
      <c r="E7" s="223">
        <v>2014</v>
      </c>
      <c r="F7" s="190">
        <v>2015</v>
      </c>
      <c r="G7" s="190">
        <v>2016</v>
      </c>
      <c r="H7" s="230">
        <v>2017</v>
      </c>
      <c r="I7" s="230">
        <v>2018</v>
      </c>
      <c r="J7" s="190">
        <v>2019</v>
      </c>
      <c r="K7" s="221">
        <v>2020</v>
      </c>
      <c r="L7" s="219"/>
      <c r="M7" s="223">
        <v>2014</v>
      </c>
      <c r="N7" s="190">
        <v>2015</v>
      </c>
      <c r="O7" s="190">
        <v>2016</v>
      </c>
      <c r="P7" s="213">
        <v>2017</v>
      </c>
      <c r="Q7" s="230">
        <v>2018</v>
      </c>
      <c r="R7" s="190">
        <v>2019</v>
      </c>
      <c r="S7" s="212">
        <v>2020</v>
      </c>
      <c r="T7" s="201"/>
      <c r="U7" s="223">
        <v>2014</v>
      </c>
      <c r="V7" s="190">
        <v>2015</v>
      </c>
      <c r="W7" s="190">
        <v>2016</v>
      </c>
      <c r="X7" s="190">
        <v>2017</v>
      </c>
      <c r="Y7" s="230">
        <v>2018</v>
      </c>
      <c r="Z7" s="190">
        <v>2019</v>
      </c>
      <c r="AA7" s="221">
        <v>2020</v>
      </c>
      <c r="AB7" s="201"/>
      <c r="AC7" s="223">
        <v>2014</v>
      </c>
      <c r="AD7" s="190">
        <v>2015</v>
      </c>
      <c r="AE7" s="190">
        <v>2016</v>
      </c>
      <c r="AF7" s="230">
        <v>2017</v>
      </c>
      <c r="AG7" s="230">
        <v>2018</v>
      </c>
      <c r="AH7" s="190">
        <v>2019</v>
      </c>
      <c r="AI7" s="221">
        <v>2020</v>
      </c>
      <c r="AJ7" s="232"/>
    </row>
    <row r="8" spans="1:36" ht="24" customHeight="1" thickBot="1">
      <c r="A8" s="229"/>
      <c r="B8" s="228"/>
      <c r="C8" s="227"/>
      <c r="D8" s="202"/>
      <c r="E8" s="224"/>
      <c r="F8" s="191"/>
      <c r="G8" s="191"/>
      <c r="H8" s="231"/>
      <c r="I8" s="231"/>
      <c r="J8" s="191"/>
      <c r="K8" s="222"/>
      <c r="L8" s="220"/>
      <c r="M8" s="224"/>
      <c r="N8" s="191"/>
      <c r="O8" s="191"/>
      <c r="P8" s="214"/>
      <c r="Q8" s="231"/>
      <c r="R8" s="191"/>
      <c r="S8" s="212"/>
      <c r="T8" s="202"/>
      <c r="U8" s="224"/>
      <c r="V8" s="191"/>
      <c r="W8" s="191"/>
      <c r="X8" s="191"/>
      <c r="Y8" s="231"/>
      <c r="Z8" s="191"/>
      <c r="AA8" s="222"/>
      <c r="AB8" s="202"/>
      <c r="AC8" s="224"/>
      <c r="AD8" s="191"/>
      <c r="AE8" s="191"/>
      <c r="AF8" s="231"/>
      <c r="AG8" s="231"/>
      <c r="AH8" s="191"/>
      <c r="AI8" s="222"/>
      <c r="AJ8" s="232"/>
    </row>
    <row r="9" spans="1:36" s="58" customFormat="1" ht="12.75" customHeight="1" thickBot="1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60">
        <v>8</v>
      </c>
      <c r="I9" s="60">
        <v>9</v>
      </c>
      <c r="J9" s="4">
        <v>10</v>
      </c>
      <c r="K9" s="4">
        <v>11</v>
      </c>
      <c r="L9" s="86">
        <v>12</v>
      </c>
      <c r="M9" s="4">
        <v>13</v>
      </c>
      <c r="N9" s="4">
        <v>14</v>
      </c>
      <c r="O9" s="4">
        <v>15</v>
      </c>
      <c r="P9" s="86">
        <v>16</v>
      </c>
      <c r="Q9" s="60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60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60">
        <v>33</v>
      </c>
      <c r="AH9" s="4">
        <v>34</v>
      </c>
      <c r="AI9" s="5">
        <v>35</v>
      </c>
      <c r="AJ9" s="1"/>
    </row>
    <row r="10" spans="1:36" ht="214.5" customHeight="1">
      <c r="A10" s="235" t="s">
        <v>18</v>
      </c>
      <c r="B10" s="32" t="s">
        <v>20</v>
      </c>
      <c r="C10" s="13"/>
      <c r="D10" s="17">
        <f>D11+D14+D15+D12+D13</f>
        <v>496.15999999999997</v>
      </c>
      <c r="E10" s="17">
        <f>E11+E14+E15</f>
        <v>96.16</v>
      </c>
      <c r="F10" s="17">
        <f>F11+F14+F15</f>
        <v>0</v>
      </c>
      <c r="G10" s="17">
        <f>G11+G14+G15</f>
        <v>0</v>
      </c>
      <c r="H10" s="61">
        <f>H11+H14+H15</f>
        <v>200</v>
      </c>
      <c r="I10" s="61">
        <f>I11+I14+I15+I12+I13</f>
        <v>200</v>
      </c>
      <c r="J10" s="61">
        <f>J11+J14+J15+J12+J13</f>
        <v>0</v>
      </c>
      <c r="K10" s="61">
        <f>K11+K14+K15+K12+K13</f>
        <v>0</v>
      </c>
      <c r="L10" s="87">
        <v>0</v>
      </c>
      <c r="M10" s="15">
        <v>0</v>
      </c>
      <c r="N10" s="15">
        <v>0</v>
      </c>
      <c r="O10" s="15">
        <v>0</v>
      </c>
      <c r="P10" s="92">
        <v>0</v>
      </c>
      <c r="Q10" s="64">
        <v>0</v>
      </c>
      <c r="R10" s="15">
        <v>0</v>
      </c>
      <c r="S10" s="15">
        <v>0</v>
      </c>
      <c r="T10" s="36">
        <v>0</v>
      </c>
      <c r="U10" s="15">
        <v>0</v>
      </c>
      <c r="V10" s="15">
        <v>0</v>
      </c>
      <c r="W10" s="15">
        <v>0</v>
      </c>
      <c r="X10" s="15">
        <v>0</v>
      </c>
      <c r="Y10" s="64">
        <v>0</v>
      </c>
      <c r="Z10" s="15">
        <v>0</v>
      </c>
      <c r="AA10" s="51">
        <v>0</v>
      </c>
      <c r="AB10" s="36">
        <f>AB11+AB14+AB15+AB12+AB13</f>
        <v>496.15999999999997</v>
      </c>
      <c r="AC10" s="15">
        <f>AC11+AC14+AC15</f>
        <v>96.16</v>
      </c>
      <c r="AD10" s="15">
        <f>AD11+AD14+AD15</f>
        <v>0</v>
      </c>
      <c r="AE10" s="15">
        <f>AE11+AE14+AE15</f>
        <v>0</v>
      </c>
      <c r="AF10" s="64">
        <f>AF11+AF14+AF15</f>
        <v>200</v>
      </c>
      <c r="AG10" s="64">
        <f>AG11+AG14+AG15+AG12+AG13</f>
        <v>200</v>
      </c>
      <c r="AH10" s="15">
        <v>0</v>
      </c>
      <c r="AI10" s="16">
        <v>0</v>
      </c>
      <c r="AJ10" s="2"/>
    </row>
    <row r="11" spans="1:36" ht="82.5" customHeight="1">
      <c r="A11" s="236"/>
      <c r="B11" s="6" t="s">
        <v>43</v>
      </c>
      <c r="C11" s="9" t="s">
        <v>19</v>
      </c>
      <c r="D11" s="26">
        <v>96.16</v>
      </c>
      <c r="E11" s="24">
        <v>96.16</v>
      </c>
      <c r="F11" s="24">
        <v>0</v>
      </c>
      <c r="G11" s="24">
        <v>0</v>
      </c>
      <c r="H11" s="62">
        <v>0</v>
      </c>
      <c r="I11" s="62">
        <v>0</v>
      </c>
      <c r="J11" s="24">
        <v>0</v>
      </c>
      <c r="K11" s="27">
        <v>0</v>
      </c>
      <c r="L11" s="156">
        <v>0</v>
      </c>
      <c r="M11" s="24">
        <v>0</v>
      </c>
      <c r="N11" s="24">
        <v>0</v>
      </c>
      <c r="O11" s="24">
        <v>0</v>
      </c>
      <c r="P11" s="157">
        <v>0</v>
      </c>
      <c r="Q11" s="62">
        <v>0</v>
      </c>
      <c r="R11" s="24">
        <v>0</v>
      </c>
      <c r="S11" s="24">
        <v>0</v>
      </c>
      <c r="T11" s="23">
        <v>0</v>
      </c>
      <c r="U11" s="24">
        <v>0</v>
      </c>
      <c r="V11" s="24">
        <v>0</v>
      </c>
      <c r="W11" s="24">
        <v>0</v>
      </c>
      <c r="X11" s="24">
        <v>0</v>
      </c>
      <c r="Y11" s="62">
        <v>0</v>
      </c>
      <c r="Z11" s="24">
        <v>0</v>
      </c>
      <c r="AA11" s="25">
        <v>0</v>
      </c>
      <c r="AB11" s="23">
        <v>96.16</v>
      </c>
      <c r="AC11" s="24">
        <v>96.16</v>
      </c>
      <c r="AD11" s="24">
        <v>0</v>
      </c>
      <c r="AE11" s="24">
        <v>0</v>
      </c>
      <c r="AF11" s="62">
        <v>0</v>
      </c>
      <c r="AG11" s="62">
        <v>0</v>
      </c>
      <c r="AH11" s="24">
        <v>0</v>
      </c>
      <c r="AI11" s="25">
        <v>0</v>
      </c>
      <c r="AJ11" s="2"/>
    </row>
    <row r="12" spans="1:36" ht="82.5" customHeight="1">
      <c r="A12" s="236"/>
      <c r="B12" s="6" t="str">
        <f>B18</f>
        <v>МБОУ СШ № 9, ул.Западная, д.9</v>
      </c>
      <c r="C12" s="9" t="str">
        <f>C18</f>
        <v>МБОУ СШ             № 9 (по согласованию)</v>
      </c>
      <c r="D12" s="26">
        <f>I12</f>
        <v>100</v>
      </c>
      <c r="E12" s="24">
        <v>0</v>
      </c>
      <c r="F12" s="24">
        <v>0</v>
      </c>
      <c r="G12" s="24">
        <v>0</v>
      </c>
      <c r="H12" s="62">
        <v>0</v>
      </c>
      <c r="I12" s="62">
        <v>100</v>
      </c>
      <c r="J12" s="24">
        <v>0</v>
      </c>
      <c r="K12" s="27">
        <v>0</v>
      </c>
      <c r="L12" s="156">
        <v>0</v>
      </c>
      <c r="M12" s="24">
        <v>0</v>
      </c>
      <c r="N12" s="24">
        <v>0</v>
      </c>
      <c r="O12" s="24">
        <v>0</v>
      </c>
      <c r="P12" s="157">
        <v>0</v>
      </c>
      <c r="Q12" s="62">
        <v>0</v>
      </c>
      <c r="R12" s="24">
        <v>0</v>
      </c>
      <c r="S12" s="24">
        <v>0</v>
      </c>
      <c r="T12" s="23">
        <v>0</v>
      </c>
      <c r="U12" s="24">
        <v>0</v>
      </c>
      <c r="V12" s="24">
        <v>0</v>
      </c>
      <c r="W12" s="24">
        <v>0</v>
      </c>
      <c r="X12" s="24">
        <v>0</v>
      </c>
      <c r="Y12" s="62">
        <v>0</v>
      </c>
      <c r="Z12" s="24">
        <v>0</v>
      </c>
      <c r="AA12" s="25">
        <v>0</v>
      </c>
      <c r="AB12" s="23">
        <f>AG12</f>
        <v>100</v>
      </c>
      <c r="AC12" s="24">
        <v>0</v>
      </c>
      <c r="AD12" s="24">
        <v>0</v>
      </c>
      <c r="AE12" s="24">
        <v>0</v>
      </c>
      <c r="AF12" s="62">
        <v>0</v>
      </c>
      <c r="AG12" s="62">
        <v>100</v>
      </c>
      <c r="AH12" s="24">
        <v>0</v>
      </c>
      <c r="AI12" s="25">
        <v>0</v>
      </c>
      <c r="AJ12" s="2"/>
    </row>
    <row r="13" spans="1:36" ht="82.5" customHeight="1">
      <c r="A13" s="236"/>
      <c r="B13" s="6" t="str">
        <f>B22</f>
        <v>МБДОУ № 20 "Алиса", ул.Вокзальная, д.87</v>
      </c>
      <c r="C13" s="9" t="str">
        <f>C22</f>
        <v>МБДОУ № 20 "Алиса"(по согласованию)</v>
      </c>
      <c r="D13" s="26">
        <f>I13</f>
        <v>100</v>
      </c>
      <c r="E13" s="24">
        <v>0</v>
      </c>
      <c r="F13" s="24">
        <v>0</v>
      </c>
      <c r="G13" s="24">
        <v>0</v>
      </c>
      <c r="H13" s="62">
        <v>0</v>
      </c>
      <c r="I13" s="62">
        <v>100</v>
      </c>
      <c r="J13" s="24">
        <v>0</v>
      </c>
      <c r="K13" s="27">
        <v>0</v>
      </c>
      <c r="L13" s="156">
        <f>Q13</f>
        <v>0</v>
      </c>
      <c r="M13" s="24">
        <v>0</v>
      </c>
      <c r="N13" s="24">
        <v>0</v>
      </c>
      <c r="O13" s="24">
        <v>0</v>
      </c>
      <c r="P13" s="157">
        <v>0</v>
      </c>
      <c r="Q13" s="62">
        <v>0</v>
      </c>
      <c r="R13" s="24">
        <v>0</v>
      </c>
      <c r="S13" s="24">
        <v>0</v>
      </c>
      <c r="T13" s="23">
        <v>0</v>
      </c>
      <c r="U13" s="24">
        <v>0</v>
      </c>
      <c r="V13" s="24">
        <v>0</v>
      </c>
      <c r="W13" s="24">
        <v>0</v>
      </c>
      <c r="X13" s="24">
        <v>0</v>
      </c>
      <c r="Y13" s="62">
        <v>0</v>
      </c>
      <c r="Z13" s="24">
        <v>0</v>
      </c>
      <c r="AA13" s="25">
        <v>0</v>
      </c>
      <c r="AB13" s="23">
        <v>100</v>
      </c>
      <c r="AC13" s="24">
        <v>0</v>
      </c>
      <c r="AD13" s="24">
        <v>0</v>
      </c>
      <c r="AE13" s="24">
        <v>0</v>
      </c>
      <c r="AF13" s="62">
        <v>0</v>
      </c>
      <c r="AG13" s="62">
        <v>100</v>
      </c>
      <c r="AH13" s="24">
        <v>0</v>
      </c>
      <c r="AI13" s="25">
        <v>0</v>
      </c>
      <c r="AJ13" s="2"/>
    </row>
    <row r="14" spans="1:36" ht="87.75" customHeight="1">
      <c r="A14" s="236"/>
      <c r="B14" s="6" t="s">
        <v>33</v>
      </c>
      <c r="C14" s="9" t="s">
        <v>23</v>
      </c>
      <c r="D14" s="26">
        <f>H14</f>
        <v>100</v>
      </c>
      <c r="E14" s="24">
        <v>0</v>
      </c>
      <c r="F14" s="24">
        <v>0</v>
      </c>
      <c r="G14" s="24">
        <v>0</v>
      </c>
      <c r="H14" s="62">
        <v>100</v>
      </c>
      <c r="I14" s="62">
        <v>0</v>
      </c>
      <c r="J14" s="24">
        <v>0</v>
      </c>
      <c r="K14" s="27">
        <v>0</v>
      </c>
      <c r="L14" s="81">
        <v>0</v>
      </c>
      <c r="M14" s="24">
        <v>0</v>
      </c>
      <c r="N14" s="24">
        <v>0</v>
      </c>
      <c r="O14" s="24">
        <v>0</v>
      </c>
      <c r="P14" s="79">
        <v>0</v>
      </c>
      <c r="Q14" s="62">
        <v>0</v>
      </c>
      <c r="R14" s="24">
        <v>0</v>
      </c>
      <c r="S14" s="24">
        <v>0</v>
      </c>
      <c r="T14" s="23">
        <v>0</v>
      </c>
      <c r="U14" s="24">
        <v>0</v>
      </c>
      <c r="V14" s="24">
        <v>0</v>
      </c>
      <c r="W14" s="24">
        <v>0</v>
      </c>
      <c r="X14" s="24">
        <v>0</v>
      </c>
      <c r="Y14" s="62">
        <v>0</v>
      </c>
      <c r="Z14" s="24">
        <v>0</v>
      </c>
      <c r="AA14" s="25">
        <v>0</v>
      </c>
      <c r="AB14" s="23">
        <f>D14</f>
        <v>100</v>
      </c>
      <c r="AC14" s="24">
        <v>0</v>
      </c>
      <c r="AD14" s="24">
        <v>0</v>
      </c>
      <c r="AE14" s="24">
        <v>0</v>
      </c>
      <c r="AF14" s="62">
        <f>H14</f>
        <v>100</v>
      </c>
      <c r="AG14" s="62">
        <v>0</v>
      </c>
      <c r="AH14" s="24">
        <v>0</v>
      </c>
      <c r="AI14" s="25">
        <v>0</v>
      </c>
      <c r="AJ14" s="2"/>
    </row>
    <row r="15" spans="1:36" ht="73.5" customHeight="1" thickBot="1">
      <c r="A15" s="237"/>
      <c r="B15" s="12" t="s">
        <v>37</v>
      </c>
      <c r="C15" s="11" t="s">
        <v>25</v>
      </c>
      <c r="D15" s="44">
        <f>H15</f>
        <v>100</v>
      </c>
      <c r="E15" s="38">
        <v>0</v>
      </c>
      <c r="F15" s="38">
        <v>0</v>
      </c>
      <c r="G15" s="38">
        <v>0</v>
      </c>
      <c r="H15" s="63">
        <v>100</v>
      </c>
      <c r="I15" s="63">
        <v>0</v>
      </c>
      <c r="J15" s="38">
        <v>0</v>
      </c>
      <c r="K15" s="45">
        <v>0</v>
      </c>
      <c r="L15" s="88">
        <v>0</v>
      </c>
      <c r="M15" s="46">
        <v>0</v>
      </c>
      <c r="N15" s="46">
        <v>0</v>
      </c>
      <c r="O15" s="46">
        <v>0</v>
      </c>
      <c r="P15" s="93">
        <v>0</v>
      </c>
      <c r="Q15" s="65">
        <v>0</v>
      </c>
      <c r="R15" s="46">
        <v>0</v>
      </c>
      <c r="S15" s="46">
        <v>0</v>
      </c>
      <c r="T15" s="37">
        <v>0</v>
      </c>
      <c r="U15" s="38">
        <v>0</v>
      </c>
      <c r="V15" s="38">
        <v>0</v>
      </c>
      <c r="W15" s="38">
        <v>0</v>
      </c>
      <c r="X15" s="38">
        <v>0</v>
      </c>
      <c r="Y15" s="63">
        <v>0</v>
      </c>
      <c r="Z15" s="38">
        <v>0</v>
      </c>
      <c r="AA15" s="39">
        <v>0</v>
      </c>
      <c r="AB15" s="37">
        <f>D15</f>
        <v>100</v>
      </c>
      <c r="AC15" s="38">
        <v>0</v>
      </c>
      <c r="AD15" s="38">
        <v>0</v>
      </c>
      <c r="AE15" s="38">
        <v>0</v>
      </c>
      <c r="AF15" s="63">
        <f>H15</f>
        <v>100</v>
      </c>
      <c r="AG15" s="63">
        <v>0</v>
      </c>
      <c r="AH15" s="38">
        <v>0</v>
      </c>
      <c r="AI15" s="39">
        <v>0</v>
      </c>
      <c r="AJ15" s="2"/>
    </row>
    <row r="16" spans="1:36" ht="173.25" customHeight="1" thickBot="1">
      <c r="A16" s="239" t="s">
        <v>4</v>
      </c>
      <c r="B16" s="73" t="s">
        <v>5</v>
      </c>
      <c r="C16" s="72"/>
      <c r="D16" s="176">
        <f aca="true" t="shared" si="0" ref="D16:K16">SUM(D17:D26)</f>
        <v>4891.014999999999</v>
      </c>
      <c r="E16" s="41">
        <f t="shared" si="0"/>
        <v>1308</v>
      </c>
      <c r="F16" s="41">
        <f t="shared" si="0"/>
        <v>1915.2</v>
      </c>
      <c r="G16" s="41">
        <f t="shared" si="0"/>
        <v>0</v>
      </c>
      <c r="H16" s="69">
        <f t="shared" si="0"/>
        <v>1094.3</v>
      </c>
      <c r="I16" s="69">
        <f>SUM(I17:I26)</f>
        <v>573.515</v>
      </c>
      <c r="J16" s="41">
        <f t="shared" si="0"/>
        <v>0</v>
      </c>
      <c r="K16" s="177">
        <f t="shared" si="0"/>
        <v>0</v>
      </c>
      <c r="L16" s="165">
        <f>L17+L18+L19+L20+L21+L23+L24+L25+L26+L22</f>
        <v>1564.58</v>
      </c>
      <c r="M16" s="96">
        <f aca="true" t="shared" si="1" ref="M16:S16">M17+M18+M19+M20+M21+M23+M24+M25+M26</f>
        <v>0</v>
      </c>
      <c r="N16" s="96">
        <f t="shared" si="1"/>
        <v>0</v>
      </c>
      <c r="O16" s="96">
        <f t="shared" si="1"/>
        <v>0</v>
      </c>
      <c r="P16" s="96">
        <f>P17+P18+P19+P20+P21+P23+P24+P25+P26</f>
        <v>1094.3</v>
      </c>
      <c r="Q16" s="69">
        <f>Q17+Q18+Q19+Q20+Q22+Q21+Q23+Q24+Q25+Q26</f>
        <v>470.28</v>
      </c>
      <c r="R16" s="96">
        <f t="shared" si="1"/>
        <v>0</v>
      </c>
      <c r="S16" s="166">
        <f t="shared" si="1"/>
        <v>0</v>
      </c>
      <c r="T16" s="176">
        <f aca="true" t="shared" si="2" ref="T16:Z16">SUM(T17:T26)</f>
        <v>11163.03</v>
      </c>
      <c r="U16" s="41">
        <f t="shared" si="2"/>
        <v>3050.6</v>
      </c>
      <c r="V16" s="41">
        <f t="shared" si="2"/>
        <v>3290.9300000000003</v>
      </c>
      <c r="W16" s="41">
        <f t="shared" si="2"/>
        <v>0</v>
      </c>
      <c r="X16" s="41">
        <f t="shared" si="2"/>
        <v>2679.1</v>
      </c>
      <c r="Y16" s="69">
        <f t="shared" si="2"/>
        <v>2142.4</v>
      </c>
      <c r="Z16" s="41">
        <f t="shared" si="2"/>
        <v>0</v>
      </c>
      <c r="AA16" s="177">
        <f>AA17+AA18+AA19+AA20+AA21+AA23+AA24+AA25+AA26</f>
        <v>0</v>
      </c>
      <c r="AB16" s="178">
        <f aca="true" t="shared" si="3" ref="AB16:AI16">SUM(AB17:AB26)</f>
        <v>17618.625</v>
      </c>
      <c r="AC16" s="41">
        <f t="shared" si="3"/>
        <v>4358.6</v>
      </c>
      <c r="AD16" s="41">
        <f t="shared" si="3"/>
        <v>5206.13</v>
      </c>
      <c r="AE16" s="41">
        <f t="shared" si="3"/>
        <v>0</v>
      </c>
      <c r="AF16" s="69">
        <f t="shared" si="3"/>
        <v>4867.700000000001</v>
      </c>
      <c r="AG16" s="69">
        <f t="shared" si="3"/>
        <v>3186.1949999999997</v>
      </c>
      <c r="AH16" s="41">
        <f t="shared" si="3"/>
        <v>0</v>
      </c>
      <c r="AI16" s="42">
        <f t="shared" si="3"/>
        <v>0</v>
      </c>
      <c r="AJ16" s="2"/>
    </row>
    <row r="17" spans="1:36" ht="63" customHeight="1">
      <c r="A17" s="238"/>
      <c r="B17" s="173" t="s">
        <v>44</v>
      </c>
      <c r="C17" s="174" t="s">
        <v>21</v>
      </c>
      <c r="D17" s="175">
        <v>654</v>
      </c>
      <c r="E17" s="162">
        <v>654</v>
      </c>
      <c r="F17" s="162">
        <v>0</v>
      </c>
      <c r="G17" s="162">
        <v>0</v>
      </c>
      <c r="H17" s="169">
        <v>0</v>
      </c>
      <c r="I17" s="169">
        <v>0</v>
      </c>
      <c r="J17" s="162">
        <v>0</v>
      </c>
      <c r="K17" s="164">
        <v>0</v>
      </c>
      <c r="L17" s="161">
        <v>0</v>
      </c>
      <c r="M17" s="162">
        <v>0</v>
      </c>
      <c r="N17" s="162">
        <v>0</v>
      </c>
      <c r="O17" s="162">
        <v>0</v>
      </c>
      <c r="P17" s="163">
        <v>0</v>
      </c>
      <c r="Q17" s="169">
        <v>0</v>
      </c>
      <c r="R17" s="162">
        <v>0</v>
      </c>
      <c r="S17" s="164">
        <v>0</v>
      </c>
      <c r="T17" s="175">
        <v>1525.3</v>
      </c>
      <c r="U17" s="162">
        <v>1525.3</v>
      </c>
      <c r="V17" s="162">
        <v>0</v>
      </c>
      <c r="W17" s="162">
        <v>0</v>
      </c>
      <c r="X17" s="162">
        <v>0</v>
      </c>
      <c r="Y17" s="169">
        <v>0</v>
      </c>
      <c r="Z17" s="162">
        <v>0</v>
      </c>
      <c r="AA17" s="164">
        <v>0</v>
      </c>
      <c r="AB17" s="175">
        <f>D17+T17</f>
        <v>2179.3</v>
      </c>
      <c r="AC17" s="162">
        <f aca="true" t="shared" si="4" ref="AC17:AI17">E17+U17</f>
        <v>2179.3</v>
      </c>
      <c r="AD17" s="162">
        <f t="shared" si="4"/>
        <v>0</v>
      </c>
      <c r="AE17" s="162">
        <f t="shared" si="4"/>
        <v>0</v>
      </c>
      <c r="AF17" s="169">
        <f t="shared" si="4"/>
        <v>0</v>
      </c>
      <c r="AG17" s="169">
        <f t="shared" si="4"/>
        <v>0</v>
      </c>
      <c r="AH17" s="162">
        <f t="shared" si="4"/>
        <v>0</v>
      </c>
      <c r="AI17" s="164">
        <f t="shared" si="4"/>
        <v>0</v>
      </c>
      <c r="AJ17" s="160"/>
    </row>
    <row r="18" spans="1:36" ht="67.5" customHeight="1">
      <c r="A18" s="238"/>
      <c r="B18" s="50" t="s">
        <v>34</v>
      </c>
      <c r="C18" s="48" t="s">
        <v>22</v>
      </c>
      <c r="D18" s="35">
        <f>I18</f>
        <v>286.7575</v>
      </c>
      <c r="E18" s="46">
        <v>0</v>
      </c>
      <c r="F18" s="46">
        <v>0</v>
      </c>
      <c r="G18" s="46">
        <v>0</v>
      </c>
      <c r="H18" s="65">
        <v>0</v>
      </c>
      <c r="I18" s="65">
        <v>286.7575</v>
      </c>
      <c r="J18" s="46">
        <v>0</v>
      </c>
      <c r="K18" s="47">
        <v>0</v>
      </c>
      <c r="L18" s="159">
        <f>Q18</f>
        <v>235.14</v>
      </c>
      <c r="M18" s="46">
        <v>0</v>
      </c>
      <c r="N18" s="46">
        <v>0</v>
      </c>
      <c r="O18" s="46">
        <v>0</v>
      </c>
      <c r="P18" s="158">
        <v>0</v>
      </c>
      <c r="Q18" s="65">
        <v>235.14</v>
      </c>
      <c r="R18" s="46">
        <v>0</v>
      </c>
      <c r="S18" s="47">
        <v>0</v>
      </c>
      <c r="T18" s="35">
        <f>Y18</f>
        <v>1071.2</v>
      </c>
      <c r="U18" s="46">
        <v>0</v>
      </c>
      <c r="V18" s="46">
        <v>0</v>
      </c>
      <c r="W18" s="46">
        <v>0</v>
      </c>
      <c r="X18" s="46">
        <v>0</v>
      </c>
      <c r="Y18" s="65">
        <v>1071.2</v>
      </c>
      <c r="Z18" s="46">
        <v>0</v>
      </c>
      <c r="AA18" s="47">
        <v>0</v>
      </c>
      <c r="AB18" s="35">
        <f>D18+T18+L18</f>
        <v>1593.0974999999999</v>
      </c>
      <c r="AC18" s="46">
        <f aca="true" t="shared" si="5" ref="AC18:AH18">E18+U18</f>
        <v>0</v>
      </c>
      <c r="AD18" s="46">
        <f t="shared" si="5"/>
        <v>0</v>
      </c>
      <c r="AE18" s="46">
        <f t="shared" si="5"/>
        <v>0</v>
      </c>
      <c r="AF18" s="65">
        <f t="shared" si="5"/>
        <v>0</v>
      </c>
      <c r="AG18" s="65">
        <f>I18+Y18+Q18</f>
        <v>1593.0974999999999</v>
      </c>
      <c r="AH18" s="46">
        <f t="shared" si="5"/>
        <v>0</v>
      </c>
      <c r="AI18" s="47">
        <v>0</v>
      </c>
      <c r="AJ18" s="160"/>
    </row>
    <row r="19" spans="1:36" ht="69" customHeight="1">
      <c r="A19" s="238"/>
      <c r="B19" s="7" t="s">
        <v>41</v>
      </c>
      <c r="C19" s="9" t="s">
        <v>6</v>
      </c>
      <c r="D19" s="26">
        <v>654</v>
      </c>
      <c r="E19" s="24">
        <v>654</v>
      </c>
      <c r="F19" s="24">
        <v>0</v>
      </c>
      <c r="G19" s="24">
        <v>0</v>
      </c>
      <c r="H19" s="62">
        <v>0</v>
      </c>
      <c r="I19" s="62">
        <v>0</v>
      </c>
      <c r="J19" s="24">
        <v>0</v>
      </c>
      <c r="K19" s="27">
        <v>0</v>
      </c>
      <c r="L19" s="81">
        <v>0</v>
      </c>
      <c r="M19" s="24">
        <v>0</v>
      </c>
      <c r="N19" s="24">
        <v>0</v>
      </c>
      <c r="O19" s="24">
        <v>0</v>
      </c>
      <c r="P19" s="79">
        <v>0</v>
      </c>
      <c r="Q19" s="62">
        <v>0</v>
      </c>
      <c r="R19" s="24">
        <v>0</v>
      </c>
      <c r="S19" s="25">
        <v>0</v>
      </c>
      <c r="T19" s="26">
        <v>1525.3</v>
      </c>
      <c r="U19" s="24">
        <v>1525.3</v>
      </c>
      <c r="V19" s="24">
        <v>0</v>
      </c>
      <c r="W19" s="24">
        <v>0</v>
      </c>
      <c r="X19" s="24">
        <v>0</v>
      </c>
      <c r="Y19" s="62">
        <v>0</v>
      </c>
      <c r="Z19" s="24">
        <v>0</v>
      </c>
      <c r="AA19" s="28">
        <v>0</v>
      </c>
      <c r="AB19" s="23">
        <f aca="true" t="shared" si="6" ref="AB19:AB27">D19+T19</f>
        <v>2179.3</v>
      </c>
      <c r="AC19" s="24">
        <f aca="true" t="shared" si="7" ref="AC19:AI22">E19+U19</f>
        <v>2179.3</v>
      </c>
      <c r="AD19" s="24">
        <f t="shared" si="7"/>
        <v>0</v>
      </c>
      <c r="AE19" s="24">
        <f t="shared" si="7"/>
        <v>0</v>
      </c>
      <c r="AF19" s="62">
        <f t="shared" si="7"/>
        <v>0</v>
      </c>
      <c r="AG19" s="62">
        <f t="shared" si="7"/>
        <v>0</v>
      </c>
      <c r="AH19" s="24">
        <f t="shared" si="7"/>
        <v>0</v>
      </c>
      <c r="AI19" s="25">
        <f t="shared" si="7"/>
        <v>0</v>
      </c>
      <c r="AJ19" s="2"/>
    </row>
    <row r="20" spans="1:36" ht="70.5" customHeight="1">
      <c r="A20" s="238"/>
      <c r="B20" s="7" t="s">
        <v>35</v>
      </c>
      <c r="C20" s="9" t="s">
        <v>7</v>
      </c>
      <c r="D20" s="26">
        <v>457.6</v>
      </c>
      <c r="E20" s="24">
        <v>0</v>
      </c>
      <c r="F20" s="24">
        <v>457.6</v>
      </c>
      <c r="G20" s="24">
        <v>0</v>
      </c>
      <c r="H20" s="62">
        <v>0</v>
      </c>
      <c r="I20" s="62">
        <v>0</v>
      </c>
      <c r="J20" s="24">
        <v>0</v>
      </c>
      <c r="K20" s="27">
        <v>0</v>
      </c>
      <c r="L20" s="81">
        <v>0</v>
      </c>
      <c r="M20" s="24">
        <v>0</v>
      </c>
      <c r="N20" s="24">
        <v>0</v>
      </c>
      <c r="O20" s="24">
        <v>0</v>
      </c>
      <c r="P20" s="79">
        <v>0</v>
      </c>
      <c r="Q20" s="62">
        <v>0</v>
      </c>
      <c r="R20" s="24">
        <v>0</v>
      </c>
      <c r="S20" s="25">
        <v>0</v>
      </c>
      <c r="T20" s="26">
        <v>1067.7</v>
      </c>
      <c r="U20" s="24">
        <v>0</v>
      </c>
      <c r="V20" s="24">
        <v>1067.7</v>
      </c>
      <c r="W20" s="24">
        <v>0</v>
      </c>
      <c r="X20" s="24">
        <v>0</v>
      </c>
      <c r="Y20" s="62">
        <v>0</v>
      </c>
      <c r="Z20" s="24">
        <v>0</v>
      </c>
      <c r="AA20" s="28">
        <v>0</v>
      </c>
      <c r="AB20" s="23">
        <f t="shared" si="6"/>
        <v>1525.3000000000002</v>
      </c>
      <c r="AC20" s="24">
        <f t="shared" si="7"/>
        <v>0</v>
      </c>
      <c r="AD20" s="24">
        <f t="shared" si="7"/>
        <v>1525.3000000000002</v>
      </c>
      <c r="AE20" s="24">
        <f t="shared" si="7"/>
        <v>0</v>
      </c>
      <c r="AF20" s="62">
        <f t="shared" si="7"/>
        <v>0</v>
      </c>
      <c r="AG20" s="62">
        <f t="shared" si="7"/>
        <v>0</v>
      </c>
      <c r="AH20" s="24">
        <f t="shared" si="7"/>
        <v>0</v>
      </c>
      <c r="AI20" s="25">
        <f t="shared" si="7"/>
        <v>0</v>
      </c>
      <c r="AJ20" s="2"/>
    </row>
    <row r="21" spans="1:36" ht="95.25" customHeight="1">
      <c r="A21" s="238"/>
      <c r="B21" s="50" t="s">
        <v>42</v>
      </c>
      <c r="C21" s="8" t="s">
        <v>8</v>
      </c>
      <c r="D21" s="26">
        <v>457.6</v>
      </c>
      <c r="E21" s="24">
        <v>0</v>
      </c>
      <c r="F21" s="24">
        <v>457.6</v>
      </c>
      <c r="G21" s="24">
        <v>0</v>
      </c>
      <c r="H21" s="62">
        <v>0</v>
      </c>
      <c r="I21" s="62">
        <v>0</v>
      </c>
      <c r="J21" s="24">
        <v>0</v>
      </c>
      <c r="K21" s="27">
        <v>0</v>
      </c>
      <c r="L21" s="81">
        <v>0</v>
      </c>
      <c r="M21" s="24">
        <v>0</v>
      </c>
      <c r="N21" s="24">
        <v>0</v>
      </c>
      <c r="O21" s="24">
        <v>0</v>
      </c>
      <c r="P21" s="79">
        <v>0</v>
      </c>
      <c r="Q21" s="62">
        <v>0</v>
      </c>
      <c r="R21" s="24">
        <v>0</v>
      </c>
      <c r="S21" s="25">
        <v>0</v>
      </c>
      <c r="T21" s="26">
        <v>1067.7</v>
      </c>
      <c r="U21" s="24">
        <v>0</v>
      </c>
      <c r="V21" s="24">
        <v>1067.7</v>
      </c>
      <c r="W21" s="24">
        <v>0</v>
      </c>
      <c r="X21" s="24">
        <v>0</v>
      </c>
      <c r="Y21" s="62">
        <v>0</v>
      </c>
      <c r="Z21" s="24">
        <v>0</v>
      </c>
      <c r="AA21" s="28">
        <v>0</v>
      </c>
      <c r="AB21" s="23">
        <f t="shared" si="6"/>
        <v>1525.3000000000002</v>
      </c>
      <c r="AC21" s="24">
        <f t="shared" si="7"/>
        <v>0</v>
      </c>
      <c r="AD21" s="24">
        <f t="shared" si="7"/>
        <v>1525.3000000000002</v>
      </c>
      <c r="AE21" s="24">
        <f t="shared" si="7"/>
        <v>0</v>
      </c>
      <c r="AF21" s="62">
        <f t="shared" si="7"/>
        <v>0</v>
      </c>
      <c r="AG21" s="62">
        <f t="shared" si="7"/>
        <v>0</v>
      </c>
      <c r="AH21" s="24">
        <f t="shared" si="7"/>
        <v>0</v>
      </c>
      <c r="AI21" s="25">
        <f t="shared" si="7"/>
        <v>0</v>
      </c>
      <c r="AJ21" s="2"/>
    </row>
    <row r="22" spans="1:36" ht="91.5" customHeight="1">
      <c r="A22" s="238"/>
      <c r="B22" s="50" t="s">
        <v>68</v>
      </c>
      <c r="C22" s="8" t="s">
        <v>69</v>
      </c>
      <c r="D22" s="26">
        <f>I22</f>
        <v>286.7575</v>
      </c>
      <c r="E22" s="24">
        <v>0</v>
      </c>
      <c r="F22" s="24">
        <v>0</v>
      </c>
      <c r="G22" s="24">
        <v>0</v>
      </c>
      <c r="H22" s="62">
        <v>0</v>
      </c>
      <c r="I22" s="62">
        <v>286.7575</v>
      </c>
      <c r="J22" s="24">
        <v>0</v>
      </c>
      <c r="K22" s="27">
        <v>0</v>
      </c>
      <c r="L22" s="156">
        <f>Q22</f>
        <v>235.14</v>
      </c>
      <c r="M22" s="24">
        <v>0</v>
      </c>
      <c r="N22" s="24">
        <v>0</v>
      </c>
      <c r="O22" s="24">
        <v>0</v>
      </c>
      <c r="P22" s="157">
        <v>0</v>
      </c>
      <c r="Q22" s="62">
        <v>235.14</v>
      </c>
      <c r="R22" s="24">
        <v>0</v>
      </c>
      <c r="S22" s="25">
        <v>0</v>
      </c>
      <c r="T22" s="26">
        <f>Y22</f>
        <v>1071.2</v>
      </c>
      <c r="U22" s="24">
        <v>0</v>
      </c>
      <c r="V22" s="24">
        <v>0</v>
      </c>
      <c r="W22" s="24">
        <v>0</v>
      </c>
      <c r="X22" s="24">
        <v>0</v>
      </c>
      <c r="Y22" s="62">
        <v>1071.2</v>
      </c>
      <c r="Z22" s="24">
        <v>0</v>
      </c>
      <c r="AA22" s="28">
        <v>0</v>
      </c>
      <c r="AB22" s="23">
        <f>D22+L22+T22</f>
        <v>1593.0975</v>
      </c>
      <c r="AC22" s="24">
        <f t="shared" si="7"/>
        <v>0</v>
      </c>
      <c r="AD22" s="24">
        <f t="shared" si="7"/>
        <v>0</v>
      </c>
      <c r="AE22" s="24">
        <f t="shared" si="7"/>
        <v>0</v>
      </c>
      <c r="AF22" s="62">
        <f t="shared" si="7"/>
        <v>0</v>
      </c>
      <c r="AG22" s="62">
        <f>I22+Y22+Q22</f>
        <v>1593.0974999999999</v>
      </c>
      <c r="AH22" s="24">
        <f t="shared" si="7"/>
        <v>0</v>
      </c>
      <c r="AI22" s="25">
        <f t="shared" si="7"/>
        <v>0</v>
      </c>
      <c r="AJ22" s="2"/>
    </row>
    <row r="23" spans="1:36" s="85" customFormat="1" ht="87.75" customHeight="1">
      <c r="A23" s="238"/>
      <c r="B23" s="76" t="s">
        <v>33</v>
      </c>
      <c r="C23" s="77" t="s">
        <v>23</v>
      </c>
      <c r="D23" s="78">
        <f>H23</f>
        <v>547.15</v>
      </c>
      <c r="E23" s="79">
        <v>0</v>
      </c>
      <c r="F23" s="79">
        <v>0</v>
      </c>
      <c r="G23" s="79">
        <v>0</v>
      </c>
      <c r="H23" s="79">
        <v>547.15</v>
      </c>
      <c r="I23" s="62">
        <v>0</v>
      </c>
      <c r="J23" s="79">
        <v>0</v>
      </c>
      <c r="K23" s="80">
        <v>0</v>
      </c>
      <c r="L23" s="81">
        <f>M23+N23+O23+P23+Q23+R23+S23</f>
        <v>547.15</v>
      </c>
      <c r="M23" s="79">
        <v>0</v>
      </c>
      <c r="N23" s="79">
        <v>0</v>
      </c>
      <c r="O23" s="79">
        <v>0</v>
      </c>
      <c r="P23" s="79">
        <v>547.15</v>
      </c>
      <c r="Q23" s="62">
        <v>0</v>
      </c>
      <c r="R23" s="79">
        <v>0</v>
      </c>
      <c r="S23" s="82">
        <v>0</v>
      </c>
      <c r="T23" s="78">
        <f>U23+V23+W23+X23+Y23+Z23+AA23</f>
        <v>1339.6</v>
      </c>
      <c r="U23" s="79">
        <v>0</v>
      </c>
      <c r="V23" s="79">
        <v>0</v>
      </c>
      <c r="W23" s="79">
        <v>0</v>
      </c>
      <c r="X23" s="79">
        <v>1339.6</v>
      </c>
      <c r="Y23" s="62">
        <v>0</v>
      </c>
      <c r="Z23" s="79">
        <v>0</v>
      </c>
      <c r="AA23" s="83">
        <v>0</v>
      </c>
      <c r="AB23" s="81">
        <f>AC23+AD23+AE23+AF23+AG23+AH23+AI23</f>
        <v>2433.9</v>
      </c>
      <c r="AC23" s="79">
        <f aca="true" t="shared" si="8" ref="AC23:AE26">E23+U23</f>
        <v>0</v>
      </c>
      <c r="AD23" s="79">
        <f t="shared" si="8"/>
        <v>0</v>
      </c>
      <c r="AE23" s="79">
        <f t="shared" si="8"/>
        <v>0</v>
      </c>
      <c r="AF23" s="79">
        <f>X23+P23+H23</f>
        <v>2433.9</v>
      </c>
      <c r="AG23" s="62">
        <f aca="true" t="shared" si="9" ref="AG23:AI26">I23+Y23</f>
        <v>0</v>
      </c>
      <c r="AH23" s="79">
        <f t="shared" si="9"/>
        <v>0</v>
      </c>
      <c r="AI23" s="82">
        <f t="shared" si="9"/>
        <v>0</v>
      </c>
      <c r="AJ23" s="84"/>
    </row>
    <row r="24" spans="1:36" ht="87.75" customHeight="1">
      <c r="A24" s="238"/>
      <c r="B24" s="7" t="s">
        <v>36</v>
      </c>
      <c r="C24" s="7" t="s">
        <v>9</v>
      </c>
      <c r="D24" s="26">
        <v>1000</v>
      </c>
      <c r="E24" s="24">
        <v>0</v>
      </c>
      <c r="F24" s="24">
        <v>1000</v>
      </c>
      <c r="G24" s="24">
        <v>0</v>
      </c>
      <c r="H24" s="62">
        <v>0</v>
      </c>
      <c r="I24" s="62">
        <v>0</v>
      </c>
      <c r="J24" s="24">
        <v>0</v>
      </c>
      <c r="K24" s="27">
        <v>0</v>
      </c>
      <c r="L24" s="81">
        <v>0</v>
      </c>
      <c r="M24" s="24">
        <v>0</v>
      </c>
      <c r="N24" s="24">
        <v>0</v>
      </c>
      <c r="O24" s="24">
        <v>0</v>
      </c>
      <c r="P24" s="79">
        <v>0</v>
      </c>
      <c r="Q24" s="62">
        <v>0</v>
      </c>
      <c r="R24" s="24">
        <v>0</v>
      </c>
      <c r="S24" s="25">
        <v>0</v>
      </c>
      <c r="T24" s="26">
        <v>1155.53</v>
      </c>
      <c r="U24" s="24">
        <v>0</v>
      </c>
      <c r="V24" s="24">
        <v>1155.53</v>
      </c>
      <c r="W24" s="24">
        <v>0</v>
      </c>
      <c r="X24" s="24">
        <v>0</v>
      </c>
      <c r="Y24" s="62">
        <v>0</v>
      </c>
      <c r="Z24" s="24">
        <v>0</v>
      </c>
      <c r="AA24" s="28">
        <v>0</v>
      </c>
      <c r="AB24" s="23">
        <f t="shared" si="6"/>
        <v>2155.5299999999997</v>
      </c>
      <c r="AC24" s="24">
        <f t="shared" si="8"/>
        <v>0</v>
      </c>
      <c r="AD24" s="24">
        <f t="shared" si="8"/>
        <v>2155.5299999999997</v>
      </c>
      <c r="AE24" s="24">
        <f t="shared" si="8"/>
        <v>0</v>
      </c>
      <c r="AF24" s="62">
        <f>H24+X24</f>
        <v>0</v>
      </c>
      <c r="AG24" s="62">
        <f t="shared" si="9"/>
        <v>0</v>
      </c>
      <c r="AH24" s="24">
        <f t="shared" si="9"/>
        <v>0</v>
      </c>
      <c r="AI24" s="25">
        <f t="shared" si="9"/>
        <v>0</v>
      </c>
      <c r="AJ24" s="2"/>
    </row>
    <row r="25" spans="1:36" ht="76.5" customHeight="1" hidden="1">
      <c r="A25" s="238"/>
      <c r="B25" s="30" t="s">
        <v>38</v>
      </c>
      <c r="C25" s="48" t="s">
        <v>24</v>
      </c>
      <c r="D25" s="26">
        <v>0</v>
      </c>
      <c r="E25" s="24">
        <v>0</v>
      </c>
      <c r="F25" s="24">
        <v>0</v>
      </c>
      <c r="G25" s="24">
        <v>0</v>
      </c>
      <c r="H25" s="62">
        <v>0</v>
      </c>
      <c r="I25" s="62">
        <v>0</v>
      </c>
      <c r="J25" s="24">
        <v>0</v>
      </c>
      <c r="K25" s="27">
        <v>0</v>
      </c>
      <c r="L25" s="81">
        <v>0</v>
      </c>
      <c r="M25" s="24">
        <v>0</v>
      </c>
      <c r="N25" s="24">
        <v>0</v>
      </c>
      <c r="O25" s="24">
        <v>0</v>
      </c>
      <c r="P25" s="79">
        <v>0</v>
      </c>
      <c r="Q25" s="62">
        <v>0</v>
      </c>
      <c r="R25" s="24">
        <v>0</v>
      </c>
      <c r="S25" s="25">
        <v>0</v>
      </c>
      <c r="T25" s="26">
        <v>0</v>
      </c>
      <c r="U25" s="24">
        <v>0</v>
      </c>
      <c r="V25" s="24">
        <v>0</v>
      </c>
      <c r="W25" s="24">
        <v>0</v>
      </c>
      <c r="X25" s="24">
        <v>0</v>
      </c>
      <c r="Y25" s="62">
        <v>0</v>
      </c>
      <c r="Z25" s="24">
        <v>0</v>
      </c>
      <c r="AA25" s="28">
        <v>0</v>
      </c>
      <c r="AB25" s="23">
        <v>0</v>
      </c>
      <c r="AC25" s="24">
        <f t="shared" si="8"/>
        <v>0</v>
      </c>
      <c r="AD25" s="24">
        <f t="shared" si="8"/>
        <v>0</v>
      </c>
      <c r="AE25" s="24">
        <f t="shared" si="8"/>
        <v>0</v>
      </c>
      <c r="AF25" s="62">
        <f>H25+X25</f>
        <v>0</v>
      </c>
      <c r="AG25" s="62">
        <f t="shared" si="9"/>
        <v>0</v>
      </c>
      <c r="AH25" s="24">
        <f t="shared" si="9"/>
        <v>0</v>
      </c>
      <c r="AI25" s="25">
        <v>0</v>
      </c>
      <c r="AJ25" s="2"/>
    </row>
    <row r="26" spans="1:36" ht="75.75" customHeight="1" thickBot="1">
      <c r="A26" s="240"/>
      <c r="B26" s="49" t="s">
        <v>37</v>
      </c>
      <c r="C26" s="50" t="s">
        <v>25</v>
      </c>
      <c r="D26" s="21">
        <v>547.15</v>
      </c>
      <c r="E26" s="19">
        <v>0</v>
      </c>
      <c r="F26" s="19">
        <v>0</v>
      </c>
      <c r="G26" s="19">
        <v>0</v>
      </c>
      <c r="H26" s="66">
        <v>547.15</v>
      </c>
      <c r="I26" s="66">
        <v>0</v>
      </c>
      <c r="J26" s="19">
        <v>0</v>
      </c>
      <c r="K26" s="71">
        <v>0</v>
      </c>
      <c r="L26" s="89">
        <f>M26+N26+O26+P26+Q26+R26+S26</f>
        <v>547.15</v>
      </c>
      <c r="M26" s="19">
        <v>0</v>
      </c>
      <c r="N26" s="19">
        <v>0</v>
      </c>
      <c r="O26" s="19">
        <v>0</v>
      </c>
      <c r="P26" s="94">
        <v>547.15</v>
      </c>
      <c r="Q26" s="66">
        <v>0</v>
      </c>
      <c r="R26" s="19">
        <v>0</v>
      </c>
      <c r="S26" s="20">
        <v>0</v>
      </c>
      <c r="T26" s="21">
        <f>X26</f>
        <v>1339.5</v>
      </c>
      <c r="U26" s="19">
        <v>0</v>
      </c>
      <c r="V26" s="19">
        <v>0</v>
      </c>
      <c r="W26" s="19">
        <v>0</v>
      </c>
      <c r="X26" s="19">
        <v>1339.5</v>
      </c>
      <c r="Y26" s="66">
        <v>0</v>
      </c>
      <c r="Z26" s="19">
        <v>0</v>
      </c>
      <c r="AA26" s="22">
        <v>0</v>
      </c>
      <c r="AB26" s="40">
        <f>D26+T26+L26</f>
        <v>2433.8</v>
      </c>
      <c r="AC26" s="19">
        <f t="shared" si="8"/>
        <v>0</v>
      </c>
      <c r="AD26" s="19">
        <f t="shared" si="8"/>
        <v>0</v>
      </c>
      <c r="AE26" s="19">
        <f t="shared" si="8"/>
        <v>0</v>
      </c>
      <c r="AF26" s="66">
        <f>H26+P26+X26</f>
        <v>2433.8</v>
      </c>
      <c r="AG26" s="66">
        <f t="shared" si="9"/>
        <v>0</v>
      </c>
      <c r="AH26" s="19">
        <f t="shared" si="9"/>
        <v>0</v>
      </c>
      <c r="AI26" s="20">
        <f t="shared" si="9"/>
        <v>0</v>
      </c>
      <c r="AJ26" s="2"/>
    </row>
    <row r="27" spans="1:36" ht="123" customHeight="1" thickBot="1">
      <c r="A27" s="244" t="s">
        <v>10</v>
      </c>
      <c r="B27" s="181" t="s">
        <v>11</v>
      </c>
      <c r="C27" s="72"/>
      <c r="D27" s="176">
        <v>999.98156</v>
      </c>
      <c r="E27" s="41">
        <v>999.98156</v>
      </c>
      <c r="F27" s="41">
        <v>0</v>
      </c>
      <c r="G27" s="41">
        <v>0</v>
      </c>
      <c r="H27" s="69">
        <v>0</v>
      </c>
      <c r="I27" s="69">
        <v>0</v>
      </c>
      <c r="J27" s="41">
        <v>0</v>
      </c>
      <c r="K27" s="177">
        <v>0</v>
      </c>
      <c r="L27" s="91">
        <v>0</v>
      </c>
      <c r="M27" s="41">
        <v>0</v>
      </c>
      <c r="N27" s="41">
        <v>0</v>
      </c>
      <c r="O27" s="41">
        <v>0</v>
      </c>
      <c r="P27" s="96">
        <v>0</v>
      </c>
      <c r="Q27" s="69">
        <v>0</v>
      </c>
      <c r="R27" s="41">
        <v>0</v>
      </c>
      <c r="S27" s="42">
        <v>0</v>
      </c>
      <c r="T27" s="176">
        <f>U27+V27</f>
        <v>999.9815600000001</v>
      </c>
      <c r="U27" s="41">
        <v>987.59933</v>
      </c>
      <c r="V27" s="41">
        <v>12.38223</v>
      </c>
      <c r="W27" s="41">
        <v>0</v>
      </c>
      <c r="X27" s="41">
        <v>0</v>
      </c>
      <c r="Y27" s="69">
        <v>0</v>
      </c>
      <c r="Z27" s="41">
        <v>0</v>
      </c>
      <c r="AA27" s="182">
        <v>0</v>
      </c>
      <c r="AB27" s="43">
        <f t="shared" si="6"/>
        <v>1999.96312</v>
      </c>
      <c r="AC27" s="41">
        <f>E27+U27</f>
        <v>1987.58089</v>
      </c>
      <c r="AD27" s="41">
        <f>F27+V27</f>
        <v>12.38223</v>
      </c>
      <c r="AE27" s="41">
        <v>0</v>
      </c>
      <c r="AF27" s="69">
        <v>0</v>
      </c>
      <c r="AG27" s="69">
        <v>0</v>
      </c>
      <c r="AH27" s="41">
        <v>0</v>
      </c>
      <c r="AI27" s="42">
        <v>0</v>
      </c>
      <c r="AJ27" s="54"/>
    </row>
    <row r="28" spans="1:36" ht="90" thickBot="1">
      <c r="A28" s="247"/>
      <c r="B28" s="179" t="s">
        <v>39</v>
      </c>
      <c r="C28" s="102" t="s">
        <v>26</v>
      </c>
      <c r="D28" s="44">
        <v>999.98156</v>
      </c>
      <c r="E28" s="38">
        <v>999.98156</v>
      </c>
      <c r="F28" s="38">
        <v>0</v>
      </c>
      <c r="G28" s="38">
        <v>0</v>
      </c>
      <c r="H28" s="63">
        <v>0</v>
      </c>
      <c r="I28" s="63">
        <v>0</v>
      </c>
      <c r="J28" s="38">
        <v>0</v>
      </c>
      <c r="K28" s="45">
        <v>0</v>
      </c>
      <c r="L28" s="161">
        <v>0</v>
      </c>
      <c r="M28" s="162">
        <v>0</v>
      </c>
      <c r="N28" s="162">
        <v>0</v>
      </c>
      <c r="O28" s="162">
        <v>0</v>
      </c>
      <c r="P28" s="163">
        <v>0</v>
      </c>
      <c r="Q28" s="169">
        <v>0</v>
      </c>
      <c r="R28" s="162">
        <v>0</v>
      </c>
      <c r="S28" s="164">
        <v>0</v>
      </c>
      <c r="T28" s="44">
        <f>SUM(U28+V28+W28+X28+Y28+Z28+AA28)</f>
        <v>999.9815600000001</v>
      </c>
      <c r="U28" s="38">
        <v>987.59933</v>
      </c>
      <c r="V28" s="38">
        <v>12.38223</v>
      </c>
      <c r="W28" s="38">
        <v>0</v>
      </c>
      <c r="X28" s="38">
        <v>0</v>
      </c>
      <c r="Y28" s="63">
        <v>0</v>
      </c>
      <c r="Z28" s="38">
        <v>0</v>
      </c>
      <c r="AA28" s="180">
        <v>0</v>
      </c>
      <c r="AB28" s="37">
        <f>D28+T28</f>
        <v>1999.96312</v>
      </c>
      <c r="AC28" s="38">
        <f>E28+U28</f>
        <v>1987.58089</v>
      </c>
      <c r="AD28" s="38">
        <f>F28+V28</f>
        <v>12.38223</v>
      </c>
      <c r="AE28" s="38">
        <v>0</v>
      </c>
      <c r="AF28" s="63">
        <v>0</v>
      </c>
      <c r="AG28" s="63">
        <v>0</v>
      </c>
      <c r="AH28" s="38">
        <v>0</v>
      </c>
      <c r="AI28" s="39">
        <v>0</v>
      </c>
      <c r="AJ28" s="2"/>
    </row>
    <row r="29" spans="1:36" ht="216.75" customHeight="1" thickBot="1">
      <c r="A29" s="244" t="s">
        <v>12</v>
      </c>
      <c r="B29" s="73" t="s">
        <v>32</v>
      </c>
      <c r="C29" s="72"/>
      <c r="D29" s="43">
        <f>D30+D31+D32</f>
        <v>269.88116</v>
      </c>
      <c r="E29" s="41">
        <v>0</v>
      </c>
      <c r="F29" s="41">
        <v>0</v>
      </c>
      <c r="G29" s="41">
        <v>69.88116</v>
      </c>
      <c r="H29" s="69">
        <f>H31</f>
        <v>100</v>
      </c>
      <c r="I29" s="69">
        <f>I32</f>
        <v>100</v>
      </c>
      <c r="J29" s="41">
        <v>0</v>
      </c>
      <c r="K29" s="42">
        <v>0</v>
      </c>
      <c r="L29" s="91">
        <v>0</v>
      </c>
      <c r="M29" s="41">
        <v>0</v>
      </c>
      <c r="N29" s="41">
        <v>0</v>
      </c>
      <c r="O29" s="41">
        <v>0</v>
      </c>
      <c r="P29" s="96">
        <v>0</v>
      </c>
      <c r="Q29" s="69">
        <v>0</v>
      </c>
      <c r="R29" s="41">
        <v>0</v>
      </c>
      <c r="S29" s="42">
        <v>0</v>
      </c>
      <c r="T29" s="97">
        <v>0</v>
      </c>
      <c r="U29" s="14">
        <v>0</v>
      </c>
      <c r="V29" s="14">
        <v>0</v>
      </c>
      <c r="W29" s="14">
        <v>0</v>
      </c>
      <c r="X29" s="14">
        <v>0</v>
      </c>
      <c r="Y29" s="68">
        <v>0</v>
      </c>
      <c r="Z29" s="14">
        <v>0</v>
      </c>
      <c r="AA29" s="98">
        <v>0</v>
      </c>
      <c r="AB29" s="43">
        <f>AE29+AF29+AG29+AH29+AI29+AD29+AC29</f>
        <v>269.88116</v>
      </c>
      <c r="AC29" s="41">
        <v>0</v>
      </c>
      <c r="AD29" s="41">
        <v>0</v>
      </c>
      <c r="AE29" s="41">
        <f>AE30</f>
        <v>69.88116</v>
      </c>
      <c r="AF29" s="69">
        <f>H29</f>
        <v>100</v>
      </c>
      <c r="AG29" s="69">
        <v>100</v>
      </c>
      <c r="AH29" s="41">
        <v>0</v>
      </c>
      <c r="AI29" s="42">
        <v>0</v>
      </c>
      <c r="AJ29" s="2"/>
    </row>
    <row r="30" spans="1:36" ht="111.75" customHeight="1">
      <c r="A30" s="245"/>
      <c r="B30" s="128" t="s">
        <v>46</v>
      </c>
      <c r="C30" s="115" t="s">
        <v>13</v>
      </c>
      <c r="D30" s="99">
        <v>69.88116</v>
      </c>
      <c r="E30" s="100">
        <v>0</v>
      </c>
      <c r="F30" s="100">
        <v>0</v>
      </c>
      <c r="G30" s="100">
        <v>69.88116</v>
      </c>
      <c r="H30" s="129">
        <v>0</v>
      </c>
      <c r="I30" s="129">
        <v>0</v>
      </c>
      <c r="J30" s="100">
        <v>0</v>
      </c>
      <c r="K30" s="116">
        <v>0</v>
      </c>
      <c r="L30" s="130">
        <v>0</v>
      </c>
      <c r="M30" s="112">
        <v>0</v>
      </c>
      <c r="N30" s="112">
        <v>0</v>
      </c>
      <c r="O30" s="112">
        <v>0</v>
      </c>
      <c r="P30" s="113">
        <v>0</v>
      </c>
      <c r="Q30" s="170">
        <v>0</v>
      </c>
      <c r="R30" s="112">
        <v>0</v>
      </c>
      <c r="S30" s="114">
        <v>0</v>
      </c>
      <c r="T30" s="99">
        <v>0</v>
      </c>
      <c r="U30" s="100">
        <v>0</v>
      </c>
      <c r="V30" s="100">
        <v>0</v>
      </c>
      <c r="W30" s="100">
        <v>0</v>
      </c>
      <c r="X30" s="100">
        <v>0</v>
      </c>
      <c r="Y30" s="129">
        <v>0</v>
      </c>
      <c r="Z30" s="100">
        <v>0</v>
      </c>
      <c r="AA30" s="101">
        <v>0</v>
      </c>
      <c r="AB30" s="184">
        <f>D30</f>
        <v>69.88116</v>
      </c>
      <c r="AC30" s="100">
        <v>0</v>
      </c>
      <c r="AD30" s="100">
        <v>0</v>
      </c>
      <c r="AE30" s="100">
        <f>G30</f>
        <v>69.88116</v>
      </c>
      <c r="AF30" s="129">
        <v>0</v>
      </c>
      <c r="AG30" s="129">
        <v>0</v>
      </c>
      <c r="AH30" s="100">
        <v>0</v>
      </c>
      <c r="AI30" s="131">
        <v>0</v>
      </c>
      <c r="AJ30" s="2"/>
    </row>
    <row r="31" spans="1:36" ht="117" customHeight="1">
      <c r="A31" s="245"/>
      <c r="B31" s="50" t="s">
        <v>40</v>
      </c>
      <c r="C31" s="30" t="s">
        <v>66</v>
      </c>
      <c r="D31" s="35">
        <v>100</v>
      </c>
      <c r="E31" s="46">
        <v>0</v>
      </c>
      <c r="F31" s="119">
        <v>0</v>
      </c>
      <c r="G31" s="119">
        <v>0</v>
      </c>
      <c r="H31" s="120">
        <v>100</v>
      </c>
      <c r="I31" s="120">
        <v>0</v>
      </c>
      <c r="J31" s="119">
        <v>0</v>
      </c>
      <c r="K31" s="70">
        <v>0</v>
      </c>
      <c r="L31" s="159">
        <v>0</v>
      </c>
      <c r="M31" s="46">
        <v>0</v>
      </c>
      <c r="N31" s="46">
        <v>0</v>
      </c>
      <c r="O31" s="46">
        <v>0</v>
      </c>
      <c r="P31" s="158">
        <v>0</v>
      </c>
      <c r="Q31" s="65">
        <v>0</v>
      </c>
      <c r="R31" s="46">
        <v>0</v>
      </c>
      <c r="S31" s="47">
        <v>0</v>
      </c>
      <c r="T31" s="35">
        <v>0</v>
      </c>
      <c r="U31" s="46">
        <v>0</v>
      </c>
      <c r="V31" s="46">
        <v>0</v>
      </c>
      <c r="W31" s="46">
        <v>0</v>
      </c>
      <c r="X31" s="46">
        <v>0</v>
      </c>
      <c r="Y31" s="65">
        <v>0</v>
      </c>
      <c r="Z31" s="46">
        <v>0</v>
      </c>
      <c r="AA31" s="103">
        <v>0</v>
      </c>
      <c r="AB31" s="119">
        <f>AF31</f>
        <v>100</v>
      </c>
      <c r="AC31" s="46">
        <v>0</v>
      </c>
      <c r="AD31" s="46">
        <v>0</v>
      </c>
      <c r="AE31" s="46">
        <v>0</v>
      </c>
      <c r="AF31" s="65">
        <f>H31</f>
        <v>100</v>
      </c>
      <c r="AG31" s="65">
        <v>0</v>
      </c>
      <c r="AH31" s="46">
        <v>0</v>
      </c>
      <c r="AI31" s="47">
        <v>0</v>
      </c>
      <c r="AJ31" s="2"/>
    </row>
    <row r="32" spans="1:36" ht="142.5" customHeight="1" thickBot="1">
      <c r="A32" s="246"/>
      <c r="B32" s="49" t="s">
        <v>62</v>
      </c>
      <c r="C32" s="52" t="s">
        <v>30</v>
      </c>
      <c r="D32" s="133">
        <v>100</v>
      </c>
      <c r="E32" s="132">
        <v>0</v>
      </c>
      <c r="F32" s="132">
        <v>0</v>
      </c>
      <c r="G32" s="132">
        <v>0</v>
      </c>
      <c r="H32" s="132">
        <v>0</v>
      </c>
      <c r="I32" s="135">
        <v>100</v>
      </c>
      <c r="J32" s="132">
        <v>0</v>
      </c>
      <c r="K32" s="183">
        <v>0</v>
      </c>
      <c r="L32" s="185">
        <v>0</v>
      </c>
      <c r="M32" s="132">
        <v>0</v>
      </c>
      <c r="N32" s="132">
        <v>0</v>
      </c>
      <c r="O32" s="132">
        <v>0</v>
      </c>
      <c r="P32" s="132">
        <v>0</v>
      </c>
      <c r="Q32" s="135">
        <v>0</v>
      </c>
      <c r="R32" s="132">
        <v>0</v>
      </c>
      <c r="S32" s="134">
        <v>0</v>
      </c>
      <c r="T32" s="185">
        <v>0</v>
      </c>
      <c r="U32" s="132">
        <v>0</v>
      </c>
      <c r="V32" s="132">
        <v>0</v>
      </c>
      <c r="W32" s="132">
        <v>0</v>
      </c>
      <c r="X32" s="132">
        <v>0</v>
      </c>
      <c r="Y32" s="135">
        <v>0</v>
      </c>
      <c r="Z32" s="132">
        <v>0</v>
      </c>
      <c r="AA32" s="134">
        <v>0</v>
      </c>
      <c r="AB32" s="133">
        <v>100</v>
      </c>
      <c r="AC32" s="132">
        <v>0</v>
      </c>
      <c r="AD32" s="132">
        <v>0</v>
      </c>
      <c r="AE32" s="132">
        <v>0</v>
      </c>
      <c r="AF32" s="132">
        <v>0</v>
      </c>
      <c r="AG32" s="135">
        <v>100</v>
      </c>
      <c r="AH32" s="132">
        <v>0</v>
      </c>
      <c r="AI32" s="134">
        <v>0</v>
      </c>
      <c r="AJ32" s="2"/>
    </row>
    <row r="33" spans="1:36" ht="180" customHeight="1">
      <c r="A33" s="238" t="s">
        <v>14</v>
      </c>
      <c r="B33" s="121" t="s">
        <v>15</v>
      </c>
      <c r="C33" s="122"/>
      <c r="D33" s="123">
        <f>E33+F33+G33+H33+I33+J33+K33</f>
        <v>965.6321700000001</v>
      </c>
      <c r="E33" s="74">
        <f aca="true" t="shared" si="10" ref="E33:K33">SUM(E34:E39)</f>
        <v>448.12304</v>
      </c>
      <c r="F33" s="124">
        <f t="shared" si="10"/>
        <v>346.65895</v>
      </c>
      <c r="G33" s="124">
        <f t="shared" si="10"/>
        <v>99.73818</v>
      </c>
      <c r="H33" s="125">
        <f t="shared" si="10"/>
        <v>13.6</v>
      </c>
      <c r="I33" s="125">
        <f t="shared" si="10"/>
        <v>57.512</v>
      </c>
      <c r="J33" s="124">
        <f t="shared" si="10"/>
        <v>0</v>
      </c>
      <c r="K33" s="126">
        <f t="shared" si="10"/>
        <v>0</v>
      </c>
      <c r="L33" s="90">
        <f>L34+L35+L36+L37+L38+L39</f>
        <v>274.4</v>
      </c>
      <c r="M33" s="74">
        <v>0</v>
      </c>
      <c r="N33" s="74">
        <v>0</v>
      </c>
      <c r="O33" s="74">
        <v>0</v>
      </c>
      <c r="P33" s="95">
        <f>P34+P35+P36+P37+P38+P39</f>
        <v>274.4</v>
      </c>
      <c r="Q33" s="127">
        <f>Q34+Q35+Q36+Q37+Q38+Q39</f>
        <v>0</v>
      </c>
      <c r="R33" s="95">
        <f>R34+R35+R36+R37+R38+R39</f>
        <v>0</v>
      </c>
      <c r="S33" s="126">
        <v>0</v>
      </c>
      <c r="T33" s="123">
        <f>U33+V33+W33+X33+Y33+Z33+AA33</f>
        <v>2410.03834</v>
      </c>
      <c r="U33" s="74">
        <f aca="true" t="shared" si="11" ref="U33:AC33">SUM(U34:U39)</f>
        <v>447.66834</v>
      </c>
      <c r="V33" s="74">
        <f t="shared" si="11"/>
        <v>808.87</v>
      </c>
      <c r="W33" s="74">
        <f t="shared" si="11"/>
        <v>219.7</v>
      </c>
      <c r="X33" s="74">
        <f t="shared" si="11"/>
        <v>671.8</v>
      </c>
      <c r="Y33" s="127">
        <f t="shared" si="11"/>
        <v>262</v>
      </c>
      <c r="Z33" s="74">
        <f t="shared" si="11"/>
        <v>0</v>
      </c>
      <c r="AA33" s="75">
        <f t="shared" si="11"/>
        <v>0</v>
      </c>
      <c r="AB33" s="123">
        <f>SUM(AB34:AB39)</f>
        <v>3650.07051</v>
      </c>
      <c r="AC33" s="74">
        <f t="shared" si="11"/>
        <v>895.79138</v>
      </c>
      <c r="AD33" s="74">
        <f aca="true" t="shared" si="12" ref="AD33:AI33">SUM(AD34:AD39)</f>
        <v>1155.52895</v>
      </c>
      <c r="AE33" s="74">
        <f t="shared" si="12"/>
        <v>319.43818</v>
      </c>
      <c r="AF33" s="127">
        <f t="shared" si="12"/>
        <v>959.8</v>
      </c>
      <c r="AG33" s="127">
        <f t="shared" si="12"/>
        <v>319.512</v>
      </c>
      <c r="AH33" s="74">
        <f t="shared" si="12"/>
        <v>0</v>
      </c>
      <c r="AI33" s="75">
        <f t="shared" si="12"/>
        <v>0</v>
      </c>
      <c r="AJ33" s="2"/>
    </row>
    <row r="34" spans="1:36" ht="118.5" customHeight="1">
      <c r="A34" s="238"/>
      <c r="B34" s="10" t="s">
        <v>48</v>
      </c>
      <c r="C34" s="9" t="s">
        <v>47</v>
      </c>
      <c r="D34" s="23">
        <v>448.12304</v>
      </c>
      <c r="E34" s="24">
        <v>448.12304</v>
      </c>
      <c r="F34" s="24">
        <v>0</v>
      </c>
      <c r="G34" s="24">
        <v>0</v>
      </c>
      <c r="H34" s="62">
        <v>0</v>
      </c>
      <c r="I34" s="62">
        <v>0</v>
      </c>
      <c r="J34" s="24">
        <v>0</v>
      </c>
      <c r="K34" s="27">
        <v>0</v>
      </c>
      <c r="L34" s="81">
        <v>0</v>
      </c>
      <c r="M34" s="24">
        <v>0</v>
      </c>
      <c r="N34" s="24">
        <v>0</v>
      </c>
      <c r="O34" s="24">
        <v>0</v>
      </c>
      <c r="P34" s="79">
        <v>0</v>
      </c>
      <c r="Q34" s="62">
        <v>0</v>
      </c>
      <c r="R34" s="24">
        <v>0</v>
      </c>
      <c r="S34" s="27">
        <v>0</v>
      </c>
      <c r="T34" s="23">
        <v>447.66834</v>
      </c>
      <c r="U34" s="24">
        <v>447.66834</v>
      </c>
      <c r="V34" s="24">
        <v>0</v>
      </c>
      <c r="W34" s="24">
        <v>0</v>
      </c>
      <c r="X34" s="24">
        <v>0</v>
      </c>
      <c r="Y34" s="62">
        <v>0</v>
      </c>
      <c r="Z34" s="24">
        <v>0</v>
      </c>
      <c r="AA34" s="53">
        <v>0</v>
      </c>
      <c r="AB34" s="23">
        <v>895.79138</v>
      </c>
      <c r="AC34" s="24">
        <v>895.79138</v>
      </c>
      <c r="AD34" s="24">
        <v>0</v>
      </c>
      <c r="AE34" s="24">
        <v>0</v>
      </c>
      <c r="AF34" s="62">
        <v>0</v>
      </c>
      <c r="AG34" s="62">
        <v>0</v>
      </c>
      <c r="AH34" s="24">
        <v>0</v>
      </c>
      <c r="AI34" s="25">
        <v>0</v>
      </c>
      <c r="AJ34" s="2"/>
    </row>
    <row r="35" spans="1:36" ht="89.25">
      <c r="A35" s="238"/>
      <c r="B35" s="8" t="s">
        <v>27</v>
      </c>
      <c r="C35" s="9" t="s">
        <v>16</v>
      </c>
      <c r="D35" s="23">
        <v>346.65895</v>
      </c>
      <c r="E35" s="24">
        <v>0</v>
      </c>
      <c r="F35" s="24">
        <v>346.65895</v>
      </c>
      <c r="G35" s="24">
        <v>0</v>
      </c>
      <c r="H35" s="62">
        <v>0</v>
      </c>
      <c r="I35" s="62">
        <v>0</v>
      </c>
      <c r="J35" s="24">
        <v>0</v>
      </c>
      <c r="K35" s="27">
        <v>0</v>
      </c>
      <c r="L35" s="81">
        <v>0</v>
      </c>
      <c r="M35" s="24">
        <v>0</v>
      </c>
      <c r="N35" s="24">
        <v>0</v>
      </c>
      <c r="O35" s="24">
        <v>0</v>
      </c>
      <c r="P35" s="79">
        <v>0</v>
      </c>
      <c r="Q35" s="62">
        <v>0</v>
      </c>
      <c r="R35" s="24">
        <v>0</v>
      </c>
      <c r="S35" s="27">
        <v>0</v>
      </c>
      <c r="T35" s="23">
        <v>808.87</v>
      </c>
      <c r="U35" s="24">
        <v>0</v>
      </c>
      <c r="V35" s="24">
        <v>808.87</v>
      </c>
      <c r="W35" s="24">
        <v>0</v>
      </c>
      <c r="X35" s="24">
        <v>0</v>
      </c>
      <c r="Y35" s="62">
        <v>0</v>
      </c>
      <c r="Z35" s="24">
        <v>0</v>
      </c>
      <c r="AA35" s="53">
        <v>0</v>
      </c>
      <c r="AB35" s="35">
        <f>AC35+AD35+AE35+AF35+AG35+AH35+AI35</f>
        <v>1155.52895</v>
      </c>
      <c r="AC35" s="46">
        <v>0</v>
      </c>
      <c r="AD35" s="46">
        <f>F35+V35</f>
        <v>1155.52895</v>
      </c>
      <c r="AE35" s="46">
        <v>0</v>
      </c>
      <c r="AF35" s="65">
        <v>0</v>
      </c>
      <c r="AG35" s="65">
        <v>0</v>
      </c>
      <c r="AH35" s="46">
        <v>0</v>
      </c>
      <c r="AI35" s="47">
        <v>0</v>
      </c>
      <c r="AJ35" s="54"/>
    </row>
    <row r="36" spans="1:36" ht="102" customHeight="1">
      <c r="A36" s="238"/>
      <c r="B36" s="7" t="s">
        <v>28</v>
      </c>
      <c r="C36" s="9" t="s">
        <v>13</v>
      </c>
      <c r="D36" s="23">
        <v>99.73818</v>
      </c>
      <c r="E36" s="24">
        <v>0</v>
      </c>
      <c r="F36" s="24">
        <v>0</v>
      </c>
      <c r="G36" s="24">
        <v>99.73818</v>
      </c>
      <c r="H36" s="62">
        <v>0</v>
      </c>
      <c r="I36" s="62">
        <v>0</v>
      </c>
      <c r="J36" s="24">
        <v>0</v>
      </c>
      <c r="K36" s="27">
        <v>0</v>
      </c>
      <c r="L36" s="81">
        <v>0</v>
      </c>
      <c r="M36" s="24">
        <v>0</v>
      </c>
      <c r="N36" s="24">
        <v>0</v>
      </c>
      <c r="O36" s="24">
        <v>0</v>
      </c>
      <c r="P36" s="79">
        <v>0</v>
      </c>
      <c r="Q36" s="62">
        <v>0</v>
      </c>
      <c r="R36" s="24">
        <v>0</v>
      </c>
      <c r="S36" s="27">
        <v>0</v>
      </c>
      <c r="T36" s="23">
        <v>219.7</v>
      </c>
      <c r="U36" s="24">
        <v>0</v>
      </c>
      <c r="V36" s="24">
        <v>0</v>
      </c>
      <c r="W36" s="24">
        <v>219.7</v>
      </c>
      <c r="X36" s="24">
        <v>0</v>
      </c>
      <c r="Y36" s="62">
        <v>0</v>
      </c>
      <c r="Z36" s="24">
        <v>0</v>
      </c>
      <c r="AA36" s="53">
        <v>0</v>
      </c>
      <c r="AB36" s="23">
        <f aca="true" t="shared" si="13" ref="AB36:AI39">D36+T36</f>
        <v>319.43818</v>
      </c>
      <c r="AC36" s="24">
        <f t="shared" si="13"/>
        <v>0</v>
      </c>
      <c r="AD36" s="24">
        <f t="shared" si="13"/>
        <v>0</v>
      </c>
      <c r="AE36" s="24">
        <f>G36+W36</f>
        <v>319.43818</v>
      </c>
      <c r="AF36" s="62">
        <f t="shared" si="13"/>
        <v>0</v>
      </c>
      <c r="AG36" s="62">
        <f t="shared" si="13"/>
        <v>0</v>
      </c>
      <c r="AH36" s="24">
        <f t="shared" si="13"/>
        <v>0</v>
      </c>
      <c r="AI36" s="25">
        <f t="shared" si="13"/>
        <v>0</v>
      </c>
      <c r="AJ36" s="2"/>
    </row>
    <row r="37" spans="1:36" ht="84.75" customHeight="1">
      <c r="A37" s="238"/>
      <c r="B37" s="150" t="s">
        <v>59</v>
      </c>
      <c r="C37" s="151" t="s">
        <v>67</v>
      </c>
      <c r="D37" s="15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153">
        <v>0</v>
      </c>
      <c r="L37" s="152">
        <f>P37</f>
        <v>211</v>
      </c>
      <c r="M37" s="62">
        <v>0</v>
      </c>
      <c r="N37" s="62">
        <v>0</v>
      </c>
      <c r="O37" s="62">
        <v>0</v>
      </c>
      <c r="P37" s="62">
        <v>211</v>
      </c>
      <c r="Q37" s="62">
        <v>0</v>
      </c>
      <c r="R37" s="62">
        <v>0</v>
      </c>
      <c r="S37" s="153">
        <v>0</v>
      </c>
      <c r="T37" s="152">
        <v>491.8</v>
      </c>
      <c r="U37" s="62">
        <v>0</v>
      </c>
      <c r="V37" s="62">
        <v>0</v>
      </c>
      <c r="W37" s="62">
        <v>0</v>
      </c>
      <c r="X37" s="62">
        <v>491.8</v>
      </c>
      <c r="Y37" s="62">
        <v>0</v>
      </c>
      <c r="Z37" s="62">
        <v>0</v>
      </c>
      <c r="AA37" s="154">
        <v>0</v>
      </c>
      <c r="AB37" s="152">
        <f>D37+T37+L37</f>
        <v>702.8</v>
      </c>
      <c r="AC37" s="62">
        <f t="shared" si="13"/>
        <v>0</v>
      </c>
      <c r="AD37" s="62">
        <f t="shared" si="13"/>
        <v>0</v>
      </c>
      <c r="AE37" s="62">
        <f t="shared" si="13"/>
        <v>0</v>
      </c>
      <c r="AF37" s="62">
        <f>H37+X37+P37</f>
        <v>702.8</v>
      </c>
      <c r="AG37" s="62">
        <f t="shared" si="13"/>
        <v>0</v>
      </c>
      <c r="AH37" s="62">
        <f t="shared" si="13"/>
        <v>0</v>
      </c>
      <c r="AI37" s="155">
        <f t="shared" si="13"/>
        <v>0</v>
      </c>
      <c r="AJ37" s="2"/>
    </row>
    <row r="38" spans="1:36" ht="155.25" customHeight="1">
      <c r="A38" s="238"/>
      <c r="B38" s="10" t="s">
        <v>62</v>
      </c>
      <c r="C38" s="9" t="s">
        <v>30</v>
      </c>
      <c r="D38" s="23">
        <v>57.512</v>
      </c>
      <c r="E38" s="24">
        <v>0</v>
      </c>
      <c r="F38" s="24">
        <v>0</v>
      </c>
      <c r="G38" s="24">
        <v>0</v>
      </c>
      <c r="H38" s="62">
        <v>0</v>
      </c>
      <c r="I38" s="62">
        <v>57.512</v>
      </c>
      <c r="J38" s="24">
        <v>0</v>
      </c>
      <c r="K38" s="27">
        <v>0</v>
      </c>
      <c r="L38" s="81">
        <v>0</v>
      </c>
      <c r="M38" s="24">
        <v>0</v>
      </c>
      <c r="N38" s="24">
        <v>0</v>
      </c>
      <c r="O38" s="24">
        <v>0</v>
      </c>
      <c r="P38" s="79">
        <v>0</v>
      </c>
      <c r="Q38" s="62">
        <v>0</v>
      </c>
      <c r="R38" s="24">
        <v>0</v>
      </c>
      <c r="S38" s="27">
        <v>0</v>
      </c>
      <c r="T38" s="23">
        <v>262</v>
      </c>
      <c r="U38" s="24">
        <v>0</v>
      </c>
      <c r="V38" s="24">
        <v>0</v>
      </c>
      <c r="W38" s="24">
        <v>0</v>
      </c>
      <c r="X38" s="24">
        <v>0</v>
      </c>
      <c r="Y38" s="62">
        <v>262</v>
      </c>
      <c r="Z38" s="24">
        <v>0</v>
      </c>
      <c r="AA38" s="53">
        <v>0</v>
      </c>
      <c r="AB38" s="23">
        <f t="shared" si="13"/>
        <v>319.512</v>
      </c>
      <c r="AC38" s="24">
        <f t="shared" si="13"/>
        <v>0</v>
      </c>
      <c r="AD38" s="24">
        <f t="shared" si="13"/>
        <v>0</v>
      </c>
      <c r="AE38" s="24">
        <f t="shared" si="13"/>
        <v>0</v>
      </c>
      <c r="AF38" s="62">
        <f t="shared" si="13"/>
        <v>0</v>
      </c>
      <c r="AG38" s="62">
        <f>I38+Y38</f>
        <v>319.512</v>
      </c>
      <c r="AH38" s="24">
        <f t="shared" si="13"/>
        <v>0</v>
      </c>
      <c r="AI38" s="25">
        <v>0</v>
      </c>
      <c r="AJ38" s="2"/>
    </row>
    <row r="39" spans="1:36" ht="135.75" customHeight="1" thickBot="1">
      <c r="A39" s="29"/>
      <c r="B39" s="144" t="s">
        <v>49</v>
      </c>
      <c r="C39" s="145" t="s">
        <v>31</v>
      </c>
      <c r="D39" s="146">
        <v>13.6</v>
      </c>
      <c r="E39" s="65">
        <v>0</v>
      </c>
      <c r="F39" s="65">
        <v>0</v>
      </c>
      <c r="G39" s="65">
        <v>0</v>
      </c>
      <c r="H39" s="65">
        <v>13.6</v>
      </c>
      <c r="I39" s="65">
        <v>0</v>
      </c>
      <c r="J39" s="65">
        <v>0</v>
      </c>
      <c r="K39" s="147">
        <v>0</v>
      </c>
      <c r="L39" s="146">
        <f>M39+M39+N39+O39+P39+Q39+R39+S39</f>
        <v>63.4</v>
      </c>
      <c r="M39" s="65">
        <v>0</v>
      </c>
      <c r="N39" s="65">
        <v>0</v>
      </c>
      <c r="O39" s="65">
        <v>0</v>
      </c>
      <c r="P39" s="65">
        <v>63.4</v>
      </c>
      <c r="Q39" s="65">
        <v>0</v>
      </c>
      <c r="R39" s="65">
        <v>0</v>
      </c>
      <c r="S39" s="147">
        <v>0</v>
      </c>
      <c r="T39" s="146">
        <v>180</v>
      </c>
      <c r="U39" s="65">
        <v>0</v>
      </c>
      <c r="V39" s="65">
        <v>0</v>
      </c>
      <c r="W39" s="65">
        <v>0</v>
      </c>
      <c r="X39" s="65">
        <v>180</v>
      </c>
      <c r="Y39" s="65">
        <v>0</v>
      </c>
      <c r="Z39" s="65">
        <v>0</v>
      </c>
      <c r="AA39" s="148">
        <v>0</v>
      </c>
      <c r="AB39" s="146">
        <f>D39+T39+L39</f>
        <v>257</v>
      </c>
      <c r="AC39" s="65">
        <f t="shared" si="13"/>
        <v>0</v>
      </c>
      <c r="AD39" s="65">
        <f t="shared" si="13"/>
        <v>0</v>
      </c>
      <c r="AE39" s="65">
        <f t="shared" si="13"/>
        <v>0</v>
      </c>
      <c r="AF39" s="65">
        <f>H39+X39+P39</f>
        <v>257</v>
      </c>
      <c r="AG39" s="65">
        <f t="shared" si="13"/>
        <v>0</v>
      </c>
      <c r="AH39" s="65">
        <f t="shared" si="13"/>
        <v>0</v>
      </c>
      <c r="AI39" s="149">
        <f t="shared" si="13"/>
        <v>0</v>
      </c>
      <c r="AJ39" s="2"/>
    </row>
    <row r="40" spans="1:36" ht="207" customHeight="1">
      <c r="A40" s="250" t="s">
        <v>52</v>
      </c>
      <c r="B40" s="33" t="s">
        <v>51</v>
      </c>
      <c r="C40" s="115"/>
      <c r="D40" s="17">
        <v>100</v>
      </c>
      <c r="E40" s="15">
        <v>0</v>
      </c>
      <c r="F40" s="15">
        <v>0</v>
      </c>
      <c r="G40" s="15">
        <v>0</v>
      </c>
      <c r="H40" s="64">
        <v>0</v>
      </c>
      <c r="I40" s="64">
        <v>100</v>
      </c>
      <c r="J40" s="15">
        <v>0</v>
      </c>
      <c r="K40" s="18">
        <v>0</v>
      </c>
      <c r="L40" s="87">
        <v>0</v>
      </c>
      <c r="M40" s="15">
        <v>0</v>
      </c>
      <c r="N40" s="15">
        <v>0</v>
      </c>
      <c r="O40" s="15">
        <v>0</v>
      </c>
      <c r="P40" s="92">
        <v>0</v>
      </c>
      <c r="Q40" s="64">
        <v>0</v>
      </c>
      <c r="R40" s="15">
        <v>0</v>
      </c>
      <c r="S40" s="16">
        <v>0</v>
      </c>
      <c r="T40" s="17">
        <v>0</v>
      </c>
      <c r="U40" s="15">
        <v>0</v>
      </c>
      <c r="V40" s="15">
        <v>0</v>
      </c>
      <c r="W40" s="15">
        <v>0</v>
      </c>
      <c r="X40" s="15">
        <v>0</v>
      </c>
      <c r="Y40" s="64">
        <v>0</v>
      </c>
      <c r="Z40" s="15">
        <v>0</v>
      </c>
      <c r="AA40" s="18">
        <v>0</v>
      </c>
      <c r="AB40" s="36">
        <v>100</v>
      </c>
      <c r="AC40" s="15">
        <v>0</v>
      </c>
      <c r="AD40" s="15">
        <v>0</v>
      </c>
      <c r="AE40" s="15">
        <v>0</v>
      </c>
      <c r="AF40" s="64">
        <v>0</v>
      </c>
      <c r="AG40" s="64">
        <v>100</v>
      </c>
      <c r="AH40" s="15">
        <v>0</v>
      </c>
      <c r="AI40" s="16">
        <v>0</v>
      </c>
      <c r="AJ40" s="2"/>
    </row>
    <row r="41" spans="1:36" ht="162.75" customHeight="1" thickBot="1">
      <c r="A41" s="251"/>
      <c r="B41" s="49" t="s">
        <v>60</v>
      </c>
      <c r="C41" s="52" t="s">
        <v>63</v>
      </c>
      <c r="D41" s="21">
        <v>100</v>
      </c>
      <c r="E41" s="19">
        <v>0</v>
      </c>
      <c r="F41" s="19">
        <v>0</v>
      </c>
      <c r="G41" s="19">
        <v>0</v>
      </c>
      <c r="H41" s="66">
        <v>0</v>
      </c>
      <c r="I41" s="66">
        <v>100</v>
      </c>
      <c r="J41" s="19">
        <v>0</v>
      </c>
      <c r="K41" s="71">
        <v>0</v>
      </c>
      <c r="L41" s="89">
        <v>0</v>
      </c>
      <c r="M41" s="19">
        <v>0</v>
      </c>
      <c r="N41" s="19">
        <v>0</v>
      </c>
      <c r="O41" s="19">
        <v>0</v>
      </c>
      <c r="P41" s="94">
        <v>0</v>
      </c>
      <c r="Q41" s="66">
        <v>0</v>
      </c>
      <c r="R41" s="19">
        <v>0</v>
      </c>
      <c r="S41" s="20">
        <v>0</v>
      </c>
      <c r="T41" s="21">
        <v>0</v>
      </c>
      <c r="U41" s="19">
        <v>0</v>
      </c>
      <c r="V41" s="19">
        <v>0</v>
      </c>
      <c r="W41" s="19">
        <v>0</v>
      </c>
      <c r="X41" s="19">
        <v>0</v>
      </c>
      <c r="Y41" s="66">
        <v>0</v>
      </c>
      <c r="Z41" s="19">
        <v>0</v>
      </c>
      <c r="AA41" s="71">
        <v>0</v>
      </c>
      <c r="AB41" s="40">
        <v>100</v>
      </c>
      <c r="AC41" s="19">
        <v>0</v>
      </c>
      <c r="AD41" s="19">
        <v>0</v>
      </c>
      <c r="AE41" s="19">
        <v>0</v>
      </c>
      <c r="AF41" s="66">
        <v>0</v>
      </c>
      <c r="AG41" s="66">
        <v>100</v>
      </c>
      <c r="AH41" s="19">
        <v>0</v>
      </c>
      <c r="AI41" s="20">
        <v>0</v>
      </c>
      <c r="AJ41" s="2"/>
    </row>
    <row r="42" spans="1:36" ht="162" customHeight="1" thickBot="1">
      <c r="A42" s="242" t="s">
        <v>53</v>
      </c>
      <c r="B42" s="111" t="s">
        <v>50</v>
      </c>
      <c r="C42" s="102"/>
      <c r="D42" s="136">
        <f>D43</f>
        <v>55.317</v>
      </c>
      <c r="E42" s="137">
        <v>0</v>
      </c>
      <c r="F42" s="137">
        <v>0</v>
      </c>
      <c r="G42" s="137">
        <v>0</v>
      </c>
      <c r="H42" s="138">
        <v>0</v>
      </c>
      <c r="I42" s="138">
        <f>I43</f>
        <v>55.317</v>
      </c>
      <c r="J42" s="137">
        <v>0</v>
      </c>
      <c r="K42" s="139">
        <v>0</v>
      </c>
      <c r="L42" s="140">
        <v>0</v>
      </c>
      <c r="M42" s="139">
        <v>0</v>
      </c>
      <c r="N42" s="139">
        <v>0</v>
      </c>
      <c r="O42" s="139">
        <v>0</v>
      </c>
      <c r="P42" s="141">
        <v>0</v>
      </c>
      <c r="Q42" s="171">
        <v>0</v>
      </c>
      <c r="R42" s="139">
        <v>0</v>
      </c>
      <c r="S42" s="139">
        <v>0</v>
      </c>
      <c r="T42" s="136">
        <v>252</v>
      </c>
      <c r="U42" s="137">
        <v>0</v>
      </c>
      <c r="V42" s="137">
        <v>0</v>
      </c>
      <c r="W42" s="137">
        <v>0</v>
      </c>
      <c r="X42" s="137">
        <v>0</v>
      </c>
      <c r="Y42" s="138">
        <v>252</v>
      </c>
      <c r="Z42" s="137">
        <v>0</v>
      </c>
      <c r="AA42" s="142">
        <v>0</v>
      </c>
      <c r="AB42" s="136">
        <f>AG42</f>
        <v>307.317</v>
      </c>
      <c r="AC42" s="137">
        <v>0</v>
      </c>
      <c r="AD42" s="137">
        <v>0</v>
      </c>
      <c r="AE42" s="137">
        <v>0</v>
      </c>
      <c r="AF42" s="138">
        <v>0</v>
      </c>
      <c r="AG42" s="138">
        <f>Y42+Q42+I42</f>
        <v>307.317</v>
      </c>
      <c r="AH42" s="137">
        <v>0</v>
      </c>
      <c r="AI42" s="118">
        <v>0</v>
      </c>
      <c r="AJ42" s="2"/>
    </row>
    <row r="43" spans="1:36" ht="157.5" customHeight="1" thickBot="1">
      <c r="A43" s="243"/>
      <c r="B43" s="49" t="s">
        <v>60</v>
      </c>
      <c r="C43" s="52" t="s">
        <v>63</v>
      </c>
      <c r="D43" s="104">
        <v>55.317</v>
      </c>
      <c r="E43" s="105">
        <v>0</v>
      </c>
      <c r="F43" s="105">
        <v>0</v>
      </c>
      <c r="G43" s="105">
        <v>0</v>
      </c>
      <c r="H43" s="106">
        <v>0</v>
      </c>
      <c r="I43" s="106">
        <v>55.317</v>
      </c>
      <c r="J43" s="105">
        <v>0</v>
      </c>
      <c r="K43" s="107">
        <v>0</v>
      </c>
      <c r="L43" s="108">
        <v>0</v>
      </c>
      <c r="M43" s="107">
        <v>0</v>
      </c>
      <c r="N43" s="107">
        <v>0</v>
      </c>
      <c r="O43" s="107">
        <v>0</v>
      </c>
      <c r="P43" s="109">
        <v>0</v>
      </c>
      <c r="Q43" s="172">
        <v>0</v>
      </c>
      <c r="R43" s="107">
        <v>0</v>
      </c>
      <c r="S43" s="107">
        <v>0</v>
      </c>
      <c r="T43" s="104">
        <v>252</v>
      </c>
      <c r="U43" s="105">
        <v>0</v>
      </c>
      <c r="V43" s="105">
        <v>0</v>
      </c>
      <c r="W43" s="105">
        <v>0</v>
      </c>
      <c r="X43" s="105">
        <v>0</v>
      </c>
      <c r="Y43" s="106">
        <v>252</v>
      </c>
      <c r="Z43" s="105">
        <v>0</v>
      </c>
      <c r="AA43" s="117">
        <v>0</v>
      </c>
      <c r="AB43" s="104">
        <f>AG43</f>
        <v>307.317</v>
      </c>
      <c r="AC43" s="105">
        <v>0</v>
      </c>
      <c r="AD43" s="105">
        <v>0</v>
      </c>
      <c r="AE43" s="105">
        <v>0</v>
      </c>
      <c r="AF43" s="106">
        <v>0</v>
      </c>
      <c r="AG43" s="106">
        <f>Y43+Q43+I43</f>
        <v>307.317</v>
      </c>
      <c r="AH43" s="105">
        <v>0</v>
      </c>
      <c r="AI43" s="110">
        <v>0</v>
      </c>
      <c r="AJ43" s="2"/>
    </row>
    <row r="44" spans="1:35" ht="83.25" customHeight="1" thickBot="1">
      <c r="A44" s="31"/>
      <c r="B44" s="248" t="s">
        <v>17</v>
      </c>
      <c r="C44" s="249"/>
      <c r="D44" s="34">
        <f aca="true" t="shared" si="14" ref="D44:AI44">D10+D16+D27+D29+D33+D40+D42</f>
        <v>7777.986889999999</v>
      </c>
      <c r="E44" s="34">
        <f t="shared" si="14"/>
        <v>2852.2646</v>
      </c>
      <c r="F44" s="34">
        <f t="shared" si="14"/>
        <v>2261.85895</v>
      </c>
      <c r="G44" s="34">
        <f t="shared" si="14"/>
        <v>169.61934</v>
      </c>
      <c r="H44" s="34">
        <f t="shared" si="14"/>
        <v>1407.8999999999999</v>
      </c>
      <c r="I44" s="168">
        <f t="shared" si="14"/>
        <v>1086.344</v>
      </c>
      <c r="J44" s="34">
        <f t="shared" si="14"/>
        <v>0</v>
      </c>
      <c r="K44" s="34">
        <f t="shared" si="14"/>
        <v>0</v>
      </c>
      <c r="L44" s="34">
        <f t="shared" si="14"/>
        <v>1838.98</v>
      </c>
      <c r="M44" s="34">
        <f t="shared" si="14"/>
        <v>0</v>
      </c>
      <c r="N44" s="34">
        <f t="shared" si="14"/>
        <v>0</v>
      </c>
      <c r="O44" s="34">
        <f t="shared" si="14"/>
        <v>0</v>
      </c>
      <c r="P44" s="34">
        <f t="shared" si="14"/>
        <v>1368.6999999999998</v>
      </c>
      <c r="Q44" s="168">
        <f t="shared" si="14"/>
        <v>470.28</v>
      </c>
      <c r="R44" s="34">
        <f t="shared" si="14"/>
        <v>0</v>
      </c>
      <c r="S44" s="34">
        <f t="shared" si="14"/>
        <v>0</v>
      </c>
      <c r="T44" s="34">
        <f t="shared" si="14"/>
        <v>14825.049900000002</v>
      </c>
      <c r="U44" s="34">
        <f t="shared" si="14"/>
        <v>4485.86767</v>
      </c>
      <c r="V44" s="34">
        <f t="shared" si="14"/>
        <v>4112.18223</v>
      </c>
      <c r="W44" s="34">
        <f t="shared" si="14"/>
        <v>219.7</v>
      </c>
      <c r="X44" s="34">
        <f t="shared" si="14"/>
        <v>3350.8999999999996</v>
      </c>
      <c r="Y44" s="168">
        <f t="shared" si="14"/>
        <v>2656.4</v>
      </c>
      <c r="Z44" s="34">
        <f t="shared" si="14"/>
        <v>0</v>
      </c>
      <c r="AA44" s="34">
        <f t="shared" si="14"/>
        <v>0</v>
      </c>
      <c r="AB44" s="34">
        <f t="shared" si="14"/>
        <v>24442.01679</v>
      </c>
      <c r="AC44" s="34">
        <f t="shared" si="14"/>
        <v>7338.13227</v>
      </c>
      <c r="AD44" s="34">
        <f t="shared" si="14"/>
        <v>6374.04118</v>
      </c>
      <c r="AE44" s="34">
        <f t="shared" si="14"/>
        <v>389.31934</v>
      </c>
      <c r="AF44" s="34">
        <f t="shared" si="14"/>
        <v>6127.500000000001</v>
      </c>
      <c r="AG44" s="168">
        <f t="shared" si="14"/>
        <v>4213.023999999999</v>
      </c>
      <c r="AH44" s="34">
        <f t="shared" si="14"/>
        <v>0</v>
      </c>
      <c r="AI44" s="143">
        <f t="shared" si="14"/>
        <v>0</v>
      </c>
    </row>
    <row r="45" spans="1:35" ht="54.75" customHeight="1">
      <c r="A45" s="241" t="s">
        <v>64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</row>
    <row r="46" spans="1:35" ht="43.5" customHeight="1">
      <c r="A46" s="187" t="s">
        <v>65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</row>
    <row r="47" ht="15">
      <c r="B47" s="59"/>
    </row>
  </sheetData>
  <sheetProtection/>
  <mergeCells count="57">
    <mergeCell ref="A45:AI45"/>
    <mergeCell ref="A42:A43"/>
    <mergeCell ref="A29:A32"/>
    <mergeCell ref="A27:A28"/>
    <mergeCell ref="B44:C44"/>
    <mergeCell ref="H7:H8"/>
    <mergeCell ref="I7:I8"/>
    <mergeCell ref="X7:X8"/>
    <mergeCell ref="Y7:Y8"/>
    <mergeCell ref="A40:A41"/>
    <mergeCell ref="Z1:AI1"/>
    <mergeCell ref="C1:V1"/>
    <mergeCell ref="A10:A15"/>
    <mergeCell ref="A33:A38"/>
    <mergeCell ref="A16:A26"/>
    <mergeCell ref="M7:M8"/>
    <mergeCell ref="N7:N8"/>
    <mergeCell ref="O7:O8"/>
    <mergeCell ref="AH7:AH8"/>
    <mergeCell ref="AI7:AI8"/>
    <mergeCell ref="R7:R8"/>
    <mergeCell ref="Q7:Q8"/>
    <mergeCell ref="AJ7:AJ8"/>
    <mergeCell ref="AD7:AD8"/>
    <mergeCell ref="AE7:AE8"/>
    <mergeCell ref="AF7:AF8"/>
    <mergeCell ref="AG7:AG8"/>
    <mergeCell ref="C2:C8"/>
    <mergeCell ref="B2:B8"/>
    <mergeCell ref="A2:A8"/>
    <mergeCell ref="D3:K5"/>
    <mergeCell ref="D6:D8"/>
    <mergeCell ref="E6:K6"/>
    <mergeCell ref="K7:K8"/>
    <mergeCell ref="E7:E8"/>
    <mergeCell ref="F7:F8"/>
    <mergeCell ref="J7:J8"/>
    <mergeCell ref="P7:P8"/>
    <mergeCell ref="AB2:AI5"/>
    <mergeCell ref="AC6:AI6"/>
    <mergeCell ref="AB6:AB8"/>
    <mergeCell ref="D2:AA2"/>
    <mergeCell ref="L6:L8"/>
    <mergeCell ref="Z7:Z8"/>
    <mergeCell ref="AA7:AA8"/>
    <mergeCell ref="AC7:AC8"/>
    <mergeCell ref="U7:U8"/>
    <mergeCell ref="A46:AI46"/>
    <mergeCell ref="M6:S6"/>
    <mergeCell ref="G7:G8"/>
    <mergeCell ref="T3:AA5"/>
    <mergeCell ref="U6:AA6"/>
    <mergeCell ref="T6:T8"/>
    <mergeCell ref="L3:S5"/>
    <mergeCell ref="V7:V8"/>
    <mergeCell ref="W7:W8"/>
    <mergeCell ref="S7:S8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31">
      <selection activeCell="B41" sqref="B41"/>
    </sheetView>
  </sheetViews>
  <sheetFormatPr defaultColWidth="9.140625" defaultRowHeight="15"/>
  <cols>
    <col min="1" max="1" width="3.421875" style="0" customWidth="1"/>
    <col min="2" max="2" width="16.7109375" style="0" customWidth="1"/>
    <col min="3" max="3" width="8.7109375" style="0" customWidth="1"/>
    <col min="4" max="4" width="3.8515625" style="0" customWidth="1"/>
    <col min="5" max="11" width="3.7109375" style="0" bestFit="1" customWidth="1"/>
    <col min="12" max="12" width="3.7109375" style="0" customWidth="1"/>
    <col min="13" max="19" width="3.7109375" style="0" bestFit="1" customWidth="1"/>
    <col min="20" max="20" width="3.28125" style="0" customWidth="1"/>
    <col min="21" max="21" width="3.7109375" style="0" bestFit="1" customWidth="1"/>
    <col min="22" max="22" width="3.28125" style="0" customWidth="1"/>
    <col min="23" max="25" width="3.7109375" style="0" bestFit="1" customWidth="1"/>
    <col min="26" max="26" width="3.421875" style="0" customWidth="1"/>
    <col min="27" max="27" width="3.7109375" style="0" bestFit="1" customWidth="1"/>
    <col min="28" max="28" width="3.421875" style="0" customWidth="1"/>
    <col min="29" max="30" width="3.7109375" style="0" bestFit="1" customWidth="1"/>
    <col min="31" max="34" width="3.28125" style="0" customWidth="1"/>
    <col min="35" max="35" width="3.140625" style="0" customWidth="1"/>
  </cols>
  <sheetData>
    <row r="1" spans="1:35" ht="46.5" customHeight="1" thickBot="1">
      <c r="A1" s="55"/>
      <c r="B1" s="56"/>
      <c r="C1" s="234" t="s">
        <v>29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56"/>
      <c r="X1" s="56"/>
      <c r="Y1" s="167"/>
      <c r="Z1" s="233" t="s">
        <v>45</v>
      </c>
      <c r="AA1" s="233"/>
      <c r="AB1" s="233"/>
      <c r="AC1" s="233"/>
      <c r="AD1" s="233"/>
      <c r="AE1" s="233"/>
      <c r="AF1" s="233"/>
      <c r="AG1" s="233"/>
      <c r="AH1" s="233"/>
      <c r="AI1" s="233"/>
    </row>
    <row r="2" spans="1:35" ht="19.5" thickBot="1">
      <c r="A2" s="193" t="s">
        <v>1</v>
      </c>
      <c r="B2" s="194" t="s">
        <v>54</v>
      </c>
      <c r="C2" s="225" t="s">
        <v>2</v>
      </c>
      <c r="D2" s="215" t="s">
        <v>55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  <c r="AB2" s="192" t="s">
        <v>3</v>
      </c>
      <c r="AC2" s="193"/>
      <c r="AD2" s="193"/>
      <c r="AE2" s="193"/>
      <c r="AF2" s="193"/>
      <c r="AG2" s="193"/>
      <c r="AH2" s="193"/>
      <c r="AI2" s="194"/>
    </row>
    <row r="3" spans="1:35" ht="15">
      <c r="A3" s="196"/>
      <c r="B3" s="197"/>
      <c r="C3" s="226"/>
      <c r="D3" s="192" t="s">
        <v>61</v>
      </c>
      <c r="E3" s="193"/>
      <c r="F3" s="193"/>
      <c r="G3" s="193"/>
      <c r="H3" s="193"/>
      <c r="I3" s="193"/>
      <c r="J3" s="193"/>
      <c r="K3" s="194"/>
      <c r="L3" s="203" t="s">
        <v>56</v>
      </c>
      <c r="M3" s="204"/>
      <c r="N3" s="204"/>
      <c r="O3" s="204"/>
      <c r="P3" s="204"/>
      <c r="Q3" s="204"/>
      <c r="R3" s="204"/>
      <c r="S3" s="205"/>
      <c r="T3" s="192" t="s">
        <v>57</v>
      </c>
      <c r="U3" s="193"/>
      <c r="V3" s="193"/>
      <c r="W3" s="193"/>
      <c r="X3" s="193"/>
      <c r="Y3" s="193"/>
      <c r="Z3" s="193"/>
      <c r="AA3" s="194"/>
      <c r="AB3" s="195"/>
      <c r="AC3" s="196"/>
      <c r="AD3" s="196"/>
      <c r="AE3" s="196"/>
      <c r="AF3" s="196"/>
      <c r="AG3" s="196"/>
      <c r="AH3" s="196"/>
      <c r="AI3" s="197"/>
    </row>
    <row r="4" spans="1:35" ht="15">
      <c r="A4" s="196"/>
      <c r="B4" s="197"/>
      <c r="C4" s="226"/>
      <c r="D4" s="195"/>
      <c r="E4" s="196"/>
      <c r="F4" s="196"/>
      <c r="G4" s="196"/>
      <c r="H4" s="196"/>
      <c r="I4" s="196"/>
      <c r="J4" s="196"/>
      <c r="K4" s="197"/>
      <c r="L4" s="206"/>
      <c r="M4" s="207"/>
      <c r="N4" s="207"/>
      <c r="O4" s="207"/>
      <c r="P4" s="207"/>
      <c r="Q4" s="207"/>
      <c r="R4" s="207"/>
      <c r="S4" s="208"/>
      <c r="T4" s="195"/>
      <c r="U4" s="196"/>
      <c r="V4" s="196"/>
      <c r="W4" s="196"/>
      <c r="X4" s="196"/>
      <c r="Y4" s="196"/>
      <c r="Z4" s="196"/>
      <c r="AA4" s="197"/>
      <c r="AB4" s="195"/>
      <c r="AC4" s="196"/>
      <c r="AD4" s="196"/>
      <c r="AE4" s="196"/>
      <c r="AF4" s="196"/>
      <c r="AG4" s="196"/>
      <c r="AH4" s="196"/>
      <c r="AI4" s="197"/>
    </row>
    <row r="5" spans="1:35" ht="15.75" thickBot="1">
      <c r="A5" s="196"/>
      <c r="B5" s="197"/>
      <c r="C5" s="226"/>
      <c r="D5" s="195"/>
      <c r="E5" s="196"/>
      <c r="F5" s="196"/>
      <c r="G5" s="196"/>
      <c r="H5" s="196"/>
      <c r="I5" s="196"/>
      <c r="J5" s="196"/>
      <c r="K5" s="197"/>
      <c r="L5" s="209"/>
      <c r="M5" s="210"/>
      <c r="N5" s="210"/>
      <c r="O5" s="210"/>
      <c r="P5" s="210"/>
      <c r="Q5" s="210"/>
      <c r="R5" s="210"/>
      <c r="S5" s="211"/>
      <c r="T5" s="195"/>
      <c r="U5" s="196"/>
      <c r="V5" s="196"/>
      <c r="W5" s="196"/>
      <c r="X5" s="196"/>
      <c r="Y5" s="196"/>
      <c r="Z5" s="196"/>
      <c r="AA5" s="197"/>
      <c r="AB5" s="195"/>
      <c r="AC5" s="196"/>
      <c r="AD5" s="196"/>
      <c r="AE5" s="196"/>
      <c r="AF5" s="196"/>
      <c r="AG5" s="196"/>
      <c r="AH5" s="196"/>
      <c r="AI5" s="197"/>
    </row>
    <row r="6" spans="1:35" ht="15.75" thickBot="1">
      <c r="A6" s="196"/>
      <c r="B6" s="197"/>
      <c r="C6" s="226"/>
      <c r="D6" s="200" t="s">
        <v>0</v>
      </c>
      <c r="E6" s="198" t="s">
        <v>58</v>
      </c>
      <c r="F6" s="198"/>
      <c r="G6" s="198"/>
      <c r="H6" s="198"/>
      <c r="I6" s="198"/>
      <c r="J6" s="198"/>
      <c r="K6" s="199"/>
      <c r="L6" s="218" t="s">
        <v>0</v>
      </c>
      <c r="M6" s="188" t="s">
        <v>58</v>
      </c>
      <c r="N6" s="188"/>
      <c r="O6" s="188"/>
      <c r="P6" s="188"/>
      <c r="Q6" s="188"/>
      <c r="R6" s="188"/>
      <c r="S6" s="189"/>
      <c r="T6" s="200" t="s">
        <v>0</v>
      </c>
      <c r="U6" s="198" t="s">
        <v>58</v>
      </c>
      <c r="V6" s="198"/>
      <c r="W6" s="198"/>
      <c r="X6" s="198"/>
      <c r="Y6" s="198"/>
      <c r="Z6" s="198"/>
      <c r="AA6" s="199"/>
      <c r="AB6" s="200" t="s">
        <v>0</v>
      </c>
      <c r="AC6" s="198" t="s">
        <v>58</v>
      </c>
      <c r="AD6" s="198"/>
      <c r="AE6" s="198"/>
      <c r="AF6" s="198"/>
      <c r="AG6" s="198"/>
      <c r="AH6" s="198"/>
      <c r="AI6" s="199"/>
    </row>
    <row r="7" spans="1:35" ht="15">
      <c r="A7" s="196"/>
      <c r="B7" s="197"/>
      <c r="C7" s="226"/>
      <c r="D7" s="201"/>
      <c r="E7" s="223">
        <v>2014</v>
      </c>
      <c r="F7" s="190">
        <v>2015</v>
      </c>
      <c r="G7" s="190">
        <v>2016</v>
      </c>
      <c r="H7" s="230">
        <v>2017</v>
      </c>
      <c r="I7" s="230">
        <v>2018</v>
      </c>
      <c r="J7" s="190">
        <v>2019</v>
      </c>
      <c r="K7" s="221">
        <v>2020</v>
      </c>
      <c r="L7" s="219"/>
      <c r="M7" s="223">
        <v>2014</v>
      </c>
      <c r="N7" s="190">
        <v>2015</v>
      </c>
      <c r="O7" s="190">
        <v>2016</v>
      </c>
      <c r="P7" s="213">
        <v>2017</v>
      </c>
      <c r="Q7" s="230">
        <v>2018</v>
      </c>
      <c r="R7" s="190">
        <v>2019</v>
      </c>
      <c r="S7" s="212">
        <v>2020</v>
      </c>
      <c r="T7" s="201"/>
      <c r="U7" s="223">
        <v>2014</v>
      </c>
      <c r="V7" s="190">
        <v>2015</v>
      </c>
      <c r="W7" s="190">
        <v>2016</v>
      </c>
      <c r="X7" s="190">
        <v>2017</v>
      </c>
      <c r="Y7" s="230">
        <v>2018</v>
      </c>
      <c r="Z7" s="190">
        <v>2019</v>
      </c>
      <c r="AA7" s="221">
        <v>2020</v>
      </c>
      <c r="AB7" s="201"/>
      <c r="AC7" s="223">
        <v>2014</v>
      </c>
      <c r="AD7" s="190">
        <v>2015</v>
      </c>
      <c r="AE7" s="190">
        <v>2016</v>
      </c>
      <c r="AF7" s="230">
        <v>2017</v>
      </c>
      <c r="AG7" s="230">
        <v>2018</v>
      </c>
      <c r="AH7" s="190">
        <v>2019</v>
      </c>
      <c r="AI7" s="221">
        <v>2020</v>
      </c>
    </row>
    <row r="8" spans="1:35" ht="15.75" thickBot="1">
      <c r="A8" s="229"/>
      <c r="B8" s="228"/>
      <c r="C8" s="227"/>
      <c r="D8" s="202"/>
      <c r="E8" s="224"/>
      <c r="F8" s="191"/>
      <c r="G8" s="191"/>
      <c r="H8" s="231"/>
      <c r="I8" s="231"/>
      <c r="J8" s="191"/>
      <c r="K8" s="222"/>
      <c r="L8" s="220"/>
      <c r="M8" s="224"/>
      <c r="N8" s="191"/>
      <c r="O8" s="191"/>
      <c r="P8" s="214"/>
      <c r="Q8" s="231"/>
      <c r="R8" s="191"/>
      <c r="S8" s="212"/>
      <c r="T8" s="202"/>
      <c r="U8" s="224"/>
      <c r="V8" s="191"/>
      <c r="W8" s="191"/>
      <c r="X8" s="191"/>
      <c r="Y8" s="231"/>
      <c r="Z8" s="191"/>
      <c r="AA8" s="222"/>
      <c r="AB8" s="202"/>
      <c r="AC8" s="224"/>
      <c r="AD8" s="191"/>
      <c r="AE8" s="191"/>
      <c r="AF8" s="231"/>
      <c r="AG8" s="231"/>
      <c r="AH8" s="191"/>
      <c r="AI8" s="222"/>
    </row>
    <row r="9" spans="1:35" ht="15.75" thickBot="1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60">
        <v>8</v>
      </c>
      <c r="I9" s="60">
        <v>9</v>
      </c>
      <c r="J9" s="4">
        <v>10</v>
      </c>
      <c r="K9" s="4">
        <v>11</v>
      </c>
      <c r="L9" s="86">
        <v>12</v>
      </c>
      <c r="M9" s="4">
        <v>13</v>
      </c>
      <c r="N9" s="4">
        <v>14</v>
      </c>
      <c r="O9" s="4">
        <v>15</v>
      </c>
      <c r="P9" s="86">
        <v>16</v>
      </c>
      <c r="Q9" s="60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60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60">
        <v>33</v>
      </c>
      <c r="AH9" s="4">
        <v>34</v>
      </c>
      <c r="AI9" s="5">
        <v>35</v>
      </c>
    </row>
    <row r="10" spans="1:35" ht="191.25" customHeight="1">
      <c r="A10" s="235" t="s">
        <v>18</v>
      </c>
      <c r="B10" s="32" t="s">
        <v>20</v>
      </c>
      <c r="C10" s="13"/>
      <c r="D10" s="17">
        <f>D11+D14+D15+D12+D13</f>
        <v>496.15999999999997</v>
      </c>
      <c r="E10" s="17">
        <f>E11+E14+E15</f>
        <v>96.16</v>
      </c>
      <c r="F10" s="17">
        <f>F11+F14+F15</f>
        <v>0</v>
      </c>
      <c r="G10" s="17">
        <f>G11+G14+G15</f>
        <v>0</v>
      </c>
      <c r="H10" s="61">
        <f>H11+H14+H15</f>
        <v>200</v>
      </c>
      <c r="I10" s="61">
        <f>I11+I14+I15+I12+I13</f>
        <v>200</v>
      </c>
      <c r="J10" s="61">
        <f>J11+J14+J15+J12+J13</f>
        <v>0</v>
      </c>
      <c r="K10" s="61">
        <f>K11+K14+K15+K12+K13</f>
        <v>0</v>
      </c>
      <c r="L10" s="87">
        <v>0</v>
      </c>
      <c r="M10" s="15">
        <v>0</v>
      </c>
      <c r="N10" s="15">
        <v>0</v>
      </c>
      <c r="O10" s="15">
        <v>0</v>
      </c>
      <c r="P10" s="92">
        <v>0</v>
      </c>
      <c r="Q10" s="64">
        <v>0</v>
      </c>
      <c r="R10" s="15">
        <v>0</v>
      </c>
      <c r="S10" s="15">
        <v>0</v>
      </c>
      <c r="T10" s="36">
        <v>0</v>
      </c>
      <c r="U10" s="15">
        <v>0</v>
      </c>
      <c r="V10" s="15">
        <v>0</v>
      </c>
      <c r="W10" s="15">
        <v>0</v>
      </c>
      <c r="X10" s="15">
        <v>0</v>
      </c>
      <c r="Y10" s="64">
        <v>0</v>
      </c>
      <c r="Z10" s="15">
        <v>0</v>
      </c>
      <c r="AA10" s="51">
        <v>0</v>
      </c>
      <c r="AB10" s="36">
        <f>AB11+AB14+AB15+AB12+AB13</f>
        <v>496.15999999999997</v>
      </c>
      <c r="AC10" s="15">
        <f>AC11+AC14+AC15</f>
        <v>96.16</v>
      </c>
      <c r="AD10" s="15">
        <f>AD11+AD14+AD15</f>
        <v>0</v>
      </c>
      <c r="AE10" s="15">
        <f>AE11+AE14+AE15</f>
        <v>0</v>
      </c>
      <c r="AF10" s="64">
        <f>AF11+AF14+AF15</f>
        <v>200</v>
      </c>
      <c r="AG10" s="64">
        <f>AG11+AG14+AG15+AG12+AG13</f>
        <v>200</v>
      </c>
      <c r="AH10" s="15">
        <v>0</v>
      </c>
      <c r="AI10" s="16">
        <v>0</v>
      </c>
    </row>
    <row r="11" spans="1:35" ht="63.75">
      <c r="A11" s="236"/>
      <c r="B11" s="6" t="s">
        <v>43</v>
      </c>
      <c r="C11" s="9" t="s">
        <v>19</v>
      </c>
      <c r="D11" s="26">
        <v>96.16</v>
      </c>
      <c r="E11" s="24">
        <v>96.16</v>
      </c>
      <c r="F11" s="24">
        <v>0</v>
      </c>
      <c r="G11" s="24">
        <v>0</v>
      </c>
      <c r="H11" s="62">
        <v>0</v>
      </c>
      <c r="I11" s="62">
        <v>0</v>
      </c>
      <c r="J11" s="24">
        <v>0</v>
      </c>
      <c r="K11" s="27">
        <v>0</v>
      </c>
      <c r="L11" s="156">
        <v>0</v>
      </c>
      <c r="M11" s="24">
        <v>0</v>
      </c>
      <c r="N11" s="24">
        <v>0</v>
      </c>
      <c r="O11" s="24">
        <v>0</v>
      </c>
      <c r="P11" s="157">
        <v>0</v>
      </c>
      <c r="Q11" s="62">
        <v>0</v>
      </c>
      <c r="R11" s="24">
        <v>0</v>
      </c>
      <c r="S11" s="24">
        <v>0</v>
      </c>
      <c r="T11" s="23">
        <v>0</v>
      </c>
      <c r="U11" s="24">
        <v>0</v>
      </c>
      <c r="V11" s="24">
        <v>0</v>
      </c>
      <c r="W11" s="24">
        <v>0</v>
      </c>
      <c r="X11" s="24">
        <v>0</v>
      </c>
      <c r="Y11" s="62">
        <v>0</v>
      </c>
      <c r="Z11" s="24">
        <v>0</v>
      </c>
      <c r="AA11" s="25">
        <v>0</v>
      </c>
      <c r="AB11" s="23">
        <v>96.16</v>
      </c>
      <c r="AC11" s="24">
        <v>96.16</v>
      </c>
      <c r="AD11" s="24">
        <v>0</v>
      </c>
      <c r="AE11" s="24">
        <v>0</v>
      </c>
      <c r="AF11" s="62">
        <v>0</v>
      </c>
      <c r="AG11" s="62">
        <v>0</v>
      </c>
      <c r="AH11" s="24">
        <v>0</v>
      </c>
      <c r="AI11" s="25">
        <v>0</v>
      </c>
    </row>
    <row r="12" spans="1:35" ht="63.75">
      <c r="A12" s="236"/>
      <c r="B12" s="6" t="str">
        <f>B18</f>
        <v>МБОУ СШ № 9, ул.Западная, д.9</v>
      </c>
      <c r="C12" s="9" t="str">
        <f>C18</f>
        <v>МБОУ СШ             № 9 (по согласованию)</v>
      </c>
      <c r="D12" s="26">
        <f>I12</f>
        <v>100</v>
      </c>
      <c r="E12" s="24">
        <v>0</v>
      </c>
      <c r="F12" s="24">
        <v>0</v>
      </c>
      <c r="G12" s="24">
        <v>0</v>
      </c>
      <c r="H12" s="62">
        <v>0</v>
      </c>
      <c r="I12" s="62">
        <v>100</v>
      </c>
      <c r="J12" s="24">
        <v>0</v>
      </c>
      <c r="K12" s="27">
        <v>0</v>
      </c>
      <c r="L12" s="156">
        <v>0</v>
      </c>
      <c r="M12" s="24">
        <v>0</v>
      </c>
      <c r="N12" s="24">
        <v>0</v>
      </c>
      <c r="O12" s="24">
        <v>0</v>
      </c>
      <c r="P12" s="157">
        <v>0</v>
      </c>
      <c r="Q12" s="62">
        <v>0</v>
      </c>
      <c r="R12" s="24">
        <v>0</v>
      </c>
      <c r="S12" s="24">
        <v>0</v>
      </c>
      <c r="T12" s="23">
        <v>0</v>
      </c>
      <c r="U12" s="24">
        <v>0</v>
      </c>
      <c r="V12" s="24">
        <v>0</v>
      </c>
      <c r="W12" s="24">
        <v>0</v>
      </c>
      <c r="X12" s="24">
        <v>0</v>
      </c>
      <c r="Y12" s="62">
        <v>0</v>
      </c>
      <c r="Z12" s="24">
        <v>0</v>
      </c>
      <c r="AA12" s="25">
        <v>0</v>
      </c>
      <c r="AB12" s="23">
        <f>AG12</f>
        <v>100</v>
      </c>
      <c r="AC12" s="24">
        <v>0</v>
      </c>
      <c r="AD12" s="24">
        <v>0</v>
      </c>
      <c r="AE12" s="24">
        <v>0</v>
      </c>
      <c r="AF12" s="62">
        <v>0</v>
      </c>
      <c r="AG12" s="62">
        <v>100</v>
      </c>
      <c r="AH12" s="24">
        <v>0</v>
      </c>
      <c r="AI12" s="25">
        <v>0</v>
      </c>
    </row>
    <row r="13" spans="1:35" ht="76.5">
      <c r="A13" s="236"/>
      <c r="B13" s="6" t="str">
        <f>B22</f>
        <v>МБДОУ № 20 "Алиса", ул.Вокзальная, д.87</v>
      </c>
      <c r="C13" s="9" t="str">
        <f>C22</f>
        <v>МБДОУ № 20 "Алиса"(по согласованию)</v>
      </c>
      <c r="D13" s="26">
        <f>I13</f>
        <v>100</v>
      </c>
      <c r="E13" s="24">
        <v>0</v>
      </c>
      <c r="F13" s="24">
        <v>0</v>
      </c>
      <c r="G13" s="24">
        <v>0</v>
      </c>
      <c r="H13" s="62">
        <v>0</v>
      </c>
      <c r="I13" s="62">
        <v>100</v>
      </c>
      <c r="J13" s="24">
        <v>0</v>
      </c>
      <c r="K13" s="27">
        <v>0</v>
      </c>
      <c r="L13" s="156">
        <f>Q13</f>
        <v>0</v>
      </c>
      <c r="M13" s="24">
        <v>0</v>
      </c>
      <c r="N13" s="24">
        <v>0</v>
      </c>
      <c r="O13" s="24">
        <v>0</v>
      </c>
      <c r="P13" s="157">
        <v>0</v>
      </c>
      <c r="Q13" s="62">
        <v>0</v>
      </c>
      <c r="R13" s="24">
        <v>0</v>
      </c>
      <c r="S13" s="24">
        <v>0</v>
      </c>
      <c r="T13" s="23">
        <v>0</v>
      </c>
      <c r="U13" s="24">
        <v>0</v>
      </c>
      <c r="V13" s="24">
        <v>0</v>
      </c>
      <c r="W13" s="24">
        <v>0</v>
      </c>
      <c r="X13" s="24">
        <v>0</v>
      </c>
      <c r="Y13" s="62">
        <v>0</v>
      </c>
      <c r="Z13" s="24">
        <v>0</v>
      </c>
      <c r="AA13" s="25">
        <v>0</v>
      </c>
      <c r="AB13" s="23">
        <v>100</v>
      </c>
      <c r="AC13" s="24">
        <v>0</v>
      </c>
      <c r="AD13" s="24">
        <v>0</v>
      </c>
      <c r="AE13" s="24">
        <v>0</v>
      </c>
      <c r="AF13" s="62">
        <v>0</v>
      </c>
      <c r="AG13" s="62">
        <v>100</v>
      </c>
      <c r="AH13" s="24">
        <v>0</v>
      </c>
      <c r="AI13" s="25">
        <v>0</v>
      </c>
    </row>
    <row r="14" spans="1:35" ht="76.5">
      <c r="A14" s="236"/>
      <c r="B14" s="6" t="s">
        <v>33</v>
      </c>
      <c r="C14" s="9" t="s">
        <v>23</v>
      </c>
      <c r="D14" s="26">
        <f>H14</f>
        <v>100</v>
      </c>
      <c r="E14" s="24">
        <v>0</v>
      </c>
      <c r="F14" s="24">
        <v>0</v>
      </c>
      <c r="G14" s="24">
        <v>0</v>
      </c>
      <c r="H14" s="62">
        <v>100</v>
      </c>
      <c r="I14" s="62">
        <v>0</v>
      </c>
      <c r="J14" s="24">
        <v>0</v>
      </c>
      <c r="K14" s="27">
        <v>0</v>
      </c>
      <c r="L14" s="156">
        <v>0</v>
      </c>
      <c r="M14" s="24">
        <v>0</v>
      </c>
      <c r="N14" s="24">
        <v>0</v>
      </c>
      <c r="O14" s="24">
        <v>0</v>
      </c>
      <c r="P14" s="157">
        <v>0</v>
      </c>
      <c r="Q14" s="62">
        <v>0</v>
      </c>
      <c r="R14" s="24">
        <v>0</v>
      </c>
      <c r="S14" s="24">
        <v>0</v>
      </c>
      <c r="T14" s="23">
        <v>0</v>
      </c>
      <c r="U14" s="24">
        <v>0</v>
      </c>
      <c r="V14" s="24">
        <v>0</v>
      </c>
      <c r="W14" s="24">
        <v>0</v>
      </c>
      <c r="X14" s="24">
        <v>0</v>
      </c>
      <c r="Y14" s="62">
        <v>0</v>
      </c>
      <c r="Z14" s="24">
        <v>0</v>
      </c>
      <c r="AA14" s="25">
        <v>0</v>
      </c>
      <c r="AB14" s="23">
        <f>D14</f>
        <v>100</v>
      </c>
      <c r="AC14" s="24">
        <v>0</v>
      </c>
      <c r="AD14" s="24">
        <v>0</v>
      </c>
      <c r="AE14" s="24">
        <v>0</v>
      </c>
      <c r="AF14" s="62">
        <f>H14</f>
        <v>100</v>
      </c>
      <c r="AG14" s="62">
        <v>0</v>
      </c>
      <c r="AH14" s="24">
        <v>0</v>
      </c>
      <c r="AI14" s="25">
        <v>0</v>
      </c>
    </row>
    <row r="15" spans="1:35" ht="74.25" customHeight="1" thickBot="1">
      <c r="A15" s="237"/>
      <c r="B15" s="12" t="s">
        <v>37</v>
      </c>
      <c r="C15" s="11" t="s">
        <v>25</v>
      </c>
      <c r="D15" s="44">
        <f>H15</f>
        <v>100</v>
      </c>
      <c r="E15" s="38">
        <v>0</v>
      </c>
      <c r="F15" s="38">
        <v>0</v>
      </c>
      <c r="G15" s="38">
        <v>0</v>
      </c>
      <c r="H15" s="63">
        <v>100</v>
      </c>
      <c r="I15" s="63">
        <v>0</v>
      </c>
      <c r="J15" s="38">
        <v>0</v>
      </c>
      <c r="K15" s="45">
        <v>0</v>
      </c>
      <c r="L15" s="159">
        <v>0</v>
      </c>
      <c r="M15" s="46">
        <v>0</v>
      </c>
      <c r="N15" s="46">
        <v>0</v>
      </c>
      <c r="O15" s="46">
        <v>0</v>
      </c>
      <c r="P15" s="158">
        <v>0</v>
      </c>
      <c r="Q15" s="65">
        <v>0</v>
      </c>
      <c r="R15" s="46">
        <v>0</v>
      </c>
      <c r="S15" s="46">
        <v>0</v>
      </c>
      <c r="T15" s="37">
        <v>0</v>
      </c>
      <c r="U15" s="38">
        <v>0</v>
      </c>
      <c r="V15" s="38">
        <v>0</v>
      </c>
      <c r="W15" s="38">
        <v>0</v>
      </c>
      <c r="X15" s="38">
        <v>0</v>
      </c>
      <c r="Y15" s="63">
        <v>0</v>
      </c>
      <c r="Z15" s="38">
        <v>0</v>
      </c>
      <c r="AA15" s="39">
        <v>0</v>
      </c>
      <c r="AB15" s="37">
        <f>D15</f>
        <v>100</v>
      </c>
      <c r="AC15" s="38">
        <v>0</v>
      </c>
      <c r="AD15" s="38">
        <v>0</v>
      </c>
      <c r="AE15" s="38">
        <v>0</v>
      </c>
      <c r="AF15" s="63">
        <f>H15</f>
        <v>100</v>
      </c>
      <c r="AG15" s="63">
        <v>0</v>
      </c>
      <c r="AH15" s="38">
        <v>0</v>
      </c>
      <c r="AI15" s="39">
        <v>0</v>
      </c>
    </row>
    <row r="16" spans="1:35" ht="166.5" thickBot="1">
      <c r="A16" s="239" t="s">
        <v>4</v>
      </c>
      <c r="B16" s="73" t="s">
        <v>5</v>
      </c>
      <c r="C16" s="72"/>
      <c r="D16" s="176">
        <f aca="true" t="shared" si="0" ref="D16:K16">SUM(D17:D26)</f>
        <v>4787.779999999999</v>
      </c>
      <c r="E16" s="41">
        <f t="shared" si="0"/>
        <v>1308</v>
      </c>
      <c r="F16" s="41">
        <f t="shared" si="0"/>
        <v>1915.2</v>
      </c>
      <c r="G16" s="41">
        <f t="shared" si="0"/>
        <v>0</v>
      </c>
      <c r="H16" s="69">
        <f t="shared" si="0"/>
        <v>1094.3</v>
      </c>
      <c r="I16" s="69">
        <f t="shared" si="0"/>
        <v>470.28</v>
      </c>
      <c r="J16" s="41">
        <f t="shared" si="0"/>
        <v>0</v>
      </c>
      <c r="K16" s="177">
        <f t="shared" si="0"/>
        <v>0</v>
      </c>
      <c r="L16" s="165">
        <f>L17+L18+L19+L20+L21+L23+L24+L25+L26+L22</f>
        <v>1564.58</v>
      </c>
      <c r="M16" s="96">
        <f aca="true" t="shared" si="1" ref="M16:S16">M17+M18+M19+M20+M21+M23+M24+M25+M26</f>
        <v>0</v>
      </c>
      <c r="N16" s="96">
        <f t="shared" si="1"/>
        <v>0</v>
      </c>
      <c r="O16" s="96">
        <f t="shared" si="1"/>
        <v>0</v>
      </c>
      <c r="P16" s="96">
        <f>P17+P18+P19+P20+P21+P23+P24+P25+P26</f>
        <v>1094.3</v>
      </c>
      <c r="Q16" s="69">
        <f>Q17+Q18+Q19+Q20+Q22+Q21+Q23+Q24+Q25+Q26</f>
        <v>470.28</v>
      </c>
      <c r="R16" s="96">
        <f t="shared" si="1"/>
        <v>0</v>
      </c>
      <c r="S16" s="166">
        <f t="shared" si="1"/>
        <v>0</v>
      </c>
      <c r="T16" s="176">
        <f aca="true" t="shared" si="2" ref="T16:Z16">SUM(T17:T26)</f>
        <v>11163.03</v>
      </c>
      <c r="U16" s="41">
        <f t="shared" si="2"/>
        <v>3050.6</v>
      </c>
      <c r="V16" s="41">
        <f t="shared" si="2"/>
        <v>3290.9300000000003</v>
      </c>
      <c r="W16" s="41">
        <f t="shared" si="2"/>
        <v>0</v>
      </c>
      <c r="X16" s="41">
        <f t="shared" si="2"/>
        <v>2679.1</v>
      </c>
      <c r="Y16" s="69">
        <f t="shared" si="2"/>
        <v>2142.4</v>
      </c>
      <c r="Z16" s="41">
        <f t="shared" si="2"/>
        <v>0</v>
      </c>
      <c r="AA16" s="177">
        <f>AA17+AA18+AA19+AA20+AA21+AA23+AA24+AA25+AA26</f>
        <v>0</v>
      </c>
      <c r="AB16" s="178">
        <f aca="true" t="shared" si="3" ref="AB16:AI16">SUM(AB17:AB26)</f>
        <v>17515.39</v>
      </c>
      <c r="AC16" s="41">
        <f t="shared" si="3"/>
        <v>4358.6</v>
      </c>
      <c r="AD16" s="41">
        <f t="shared" si="3"/>
        <v>5206.13</v>
      </c>
      <c r="AE16" s="41">
        <f t="shared" si="3"/>
        <v>0</v>
      </c>
      <c r="AF16" s="69">
        <f t="shared" si="3"/>
        <v>4867.700000000001</v>
      </c>
      <c r="AG16" s="69">
        <f t="shared" si="3"/>
        <v>3082.96</v>
      </c>
      <c r="AH16" s="41">
        <f t="shared" si="3"/>
        <v>0</v>
      </c>
      <c r="AI16" s="42">
        <f t="shared" si="3"/>
        <v>0</v>
      </c>
    </row>
    <row r="17" spans="1:35" ht="63.75">
      <c r="A17" s="238"/>
      <c r="B17" s="173" t="s">
        <v>44</v>
      </c>
      <c r="C17" s="174" t="s">
        <v>21</v>
      </c>
      <c r="D17" s="175">
        <v>654</v>
      </c>
      <c r="E17" s="162">
        <v>654</v>
      </c>
      <c r="F17" s="162">
        <v>0</v>
      </c>
      <c r="G17" s="162">
        <v>0</v>
      </c>
      <c r="H17" s="169">
        <v>0</v>
      </c>
      <c r="I17" s="169">
        <v>0</v>
      </c>
      <c r="J17" s="162">
        <v>0</v>
      </c>
      <c r="K17" s="164">
        <v>0</v>
      </c>
      <c r="L17" s="161">
        <v>0</v>
      </c>
      <c r="M17" s="162">
        <v>0</v>
      </c>
      <c r="N17" s="162">
        <v>0</v>
      </c>
      <c r="O17" s="162">
        <v>0</v>
      </c>
      <c r="P17" s="163">
        <v>0</v>
      </c>
      <c r="Q17" s="169">
        <v>0</v>
      </c>
      <c r="R17" s="162">
        <v>0</v>
      </c>
      <c r="S17" s="164">
        <v>0</v>
      </c>
      <c r="T17" s="175">
        <v>1525.3</v>
      </c>
      <c r="U17" s="162">
        <v>1525.3</v>
      </c>
      <c r="V17" s="162">
        <v>0</v>
      </c>
      <c r="W17" s="162">
        <v>0</v>
      </c>
      <c r="X17" s="162">
        <v>0</v>
      </c>
      <c r="Y17" s="169">
        <v>0</v>
      </c>
      <c r="Z17" s="162">
        <v>0</v>
      </c>
      <c r="AA17" s="164">
        <v>0</v>
      </c>
      <c r="AB17" s="175">
        <f>D17+T17</f>
        <v>2179.3</v>
      </c>
      <c r="AC17" s="162">
        <f aca="true" t="shared" si="4" ref="AC17:AI26">E17+U17</f>
        <v>2179.3</v>
      </c>
      <c r="AD17" s="162">
        <f t="shared" si="4"/>
        <v>0</v>
      </c>
      <c r="AE17" s="162">
        <f t="shared" si="4"/>
        <v>0</v>
      </c>
      <c r="AF17" s="169">
        <f t="shared" si="4"/>
        <v>0</v>
      </c>
      <c r="AG17" s="169">
        <f t="shared" si="4"/>
        <v>0</v>
      </c>
      <c r="AH17" s="162">
        <f t="shared" si="4"/>
        <v>0</v>
      </c>
      <c r="AI17" s="164">
        <f t="shared" si="4"/>
        <v>0</v>
      </c>
    </row>
    <row r="18" spans="1:35" ht="63.75">
      <c r="A18" s="238"/>
      <c r="B18" s="50" t="s">
        <v>34</v>
      </c>
      <c r="C18" s="48" t="s">
        <v>22</v>
      </c>
      <c r="D18" s="35">
        <f>I18</f>
        <v>235.14</v>
      </c>
      <c r="E18" s="46">
        <v>0</v>
      </c>
      <c r="F18" s="46">
        <v>0</v>
      </c>
      <c r="G18" s="46">
        <v>0</v>
      </c>
      <c r="H18" s="65">
        <v>0</v>
      </c>
      <c r="I18" s="65">
        <v>235.14</v>
      </c>
      <c r="J18" s="46">
        <v>0</v>
      </c>
      <c r="K18" s="47">
        <v>0</v>
      </c>
      <c r="L18" s="159">
        <f>Q18</f>
        <v>235.14</v>
      </c>
      <c r="M18" s="46">
        <v>0</v>
      </c>
      <c r="N18" s="46">
        <v>0</v>
      </c>
      <c r="O18" s="46">
        <v>0</v>
      </c>
      <c r="P18" s="158">
        <v>0</v>
      </c>
      <c r="Q18" s="65">
        <v>235.14</v>
      </c>
      <c r="R18" s="46">
        <v>0</v>
      </c>
      <c r="S18" s="47">
        <v>0</v>
      </c>
      <c r="T18" s="35">
        <f>Y18</f>
        <v>1071.2</v>
      </c>
      <c r="U18" s="46">
        <v>0</v>
      </c>
      <c r="V18" s="46">
        <v>0</v>
      </c>
      <c r="W18" s="46">
        <v>0</v>
      </c>
      <c r="X18" s="46">
        <v>0</v>
      </c>
      <c r="Y18" s="65">
        <v>1071.2</v>
      </c>
      <c r="Z18" s="46">
        <v>0</v>
      </c>
      <c r="AA18" s="47">
        <v>0</v>
      </c>
      <c r="AB18" s="35">
        <f>D18+T18+L18</f>
        <v>1541.48</v>
      </c>
      <c r="AC18" s="46">
        <f t="shared" si="4"/>
        <v>0</v>
      </c>
      <c r="AD18" s="46">
        <f t="shared" si="4"/>
        <v>0</v>
      </c>
      <c r="AE18" s="46">
        <f t="shared" si="4"/>
        <v>0</v>
      </c>
      <c r="AF18" s="65">
        <f t="shared" si="4"/>
        <v>0</v>
      </c>
      <c r="AG18" s="65">
        <f>I18+Y18+Q18</f>
        <v>1541.48</v>
      </c>
      <c r="AH18" s="46">
        <f t="shared" si="4"/>
        <v>0</v>
      </c>
      <c r="AI18" s="47">
        <v>0</v>
      </c>
    </row>
    <row r="19" spans="1:35" ht="63.75">
      <c r="A19" s="238"/>
      <c r="B19" s="7" t="s">
        <v>41</v>
      </c>
      <c r="C19" s="9" t="s">
        <v>6</v>
      </c>
      <c r="D19" s="26">
        <v>654</v>
      </c>
      <c r="E19" s="24">
        <v>654</v>
      </c>
      <c r="F19" s="24">
        <v>0</v>
      </c>
      <c r="G19" s="24">
        <v>0</v>
      </c>
      <c r="H19" s="62">
        <v>0</v>
      </c>
      <c r="I19" s="62">
        <v>0</v>
      </c>
      <c r="J19" s="24">
        <v>0</v>
      </c>
      <c r="K19" s="27">
        <v>0</v>
      </c>
      <c r="L19" s="156">
        <v>0</v>
      </c>
      <c r="M19" s="24">
        <v>0</v>
      </c>
      <c r="N19" s="24">
        <v>0</v>
      </c>
      <c r="O19" s="24">
        <v>0</v>
      </c>
      <c r="P19" s="157">
        <v>0</v>
      </c>
      <c r="Q19" s="62">
        <v>0</v>
      </c>
      <c r="R19" s="24">
        <v>0</v>
      </c>
      <c r="S19" s="25">
        <v>0</v>
      </c>
      <c r="T19" s="26">
        <v>1525.3</v>
      </c>
      <c r="U19" s="24">
        <v>1525.3</v>
      </c>
      <c r="V19" s="24">
        <v>0</v>
      </c>
      <c r="W19" s="24">
        <v>0</v>
      </c>
      <c r="X19" s="24">
        <v>0</v>
      </c>
      <c r="Y19" s="62">
        <v>0</v>
      </c>
      <c r="Z19" s="24">
        <v>0</v>
      </c>
      <c r="AA19" s="28">
        <v>0</v>
      </c>
      <c r="AB19" s="23">
        <f aca="true" t="shared" si="5" ref="AB19:AB27">D19+T19</f>
        <v>2179.3</v>
      </c>
      <c r="AC19" s="24">
        <f t="shared" si="4"/>
        <v>2179.3</v>
      </c>
      <c r="AD19" s="24">
        <f t="shared" si="4"/>
        <v>0</v>
      </c>
      <c r="AE19" s="24">
        <f t="shared" si="4"/>
        <v>0</v>
      </c>
      <c r="AF19" s="62">
        <f t="shared" si="4"/>
        <v>0</v>
      </c>
      <c r="AG19" s="62">
        <f t="shared" si="4"/>
        <v>0</v>
      </c>
      <c r="AH19" s="24">
        <f t="shared" si="4"/>
        <v>0</v>
      </c>
      <c r="AI19" s="25">
        <f t="shared" si="4"/>
        <v>0</v>
      </c>
    </row>
    <row r="20" spans="1:35" ht="63.75">
      <c r="A20" s="238"/>
      <c r="B20" s="7" t="s">
        <v>35</v>
      </c>
      <c r="C20" s="9" t="s">
        <v>7</v>
      </c>
      <c r="D20" s="26">
        <v>457.6</v>
      </c>
      <c r="E20" s="24">
        <v>0</v>
      </c>
      <c r="F20" s="24">
        <v>457.6</v>
      </c>
      <c r="G20" s="24">
        <v>0</v>
      </c>
      <c r="H20" s="62">
        <v>0</v>
      </c>
      <c r="I20" s="62">
        <v>0</v>
      </c>
      <c r="J20" s="24">
        <v>0</v>
      </c>
      <c r="K20" s="27">
        <v>0</v>
      </c>
      <c r="L20" s="156">
        <v>0</v>
      </c>
      <c r="M20" s="24">
        <v>0</v>
      </c>
      <c r="N20" s="24">
        <v>0</v>
      </c>
      <c r="O20" s="24">
        <v>0</v>
      </c>
      <c r="P20" s="157">
        <v>0</v>
      </c>
      <c r="Q20" s="62">
        <v>0</v>
      </c>
      <c r="R20" s="24">
        <v>0</v>
      </c>
      <c r="S20" s="25">
        <v>0</v>
      </c>
      <c r="T20" s="26">
        <v>1067.7</v>
      </c>
      <c r="U20" s="24">
        <v>0</v>
      </c>
      <c r="V20" s="24">
        <v>1067.7</v>
      </c>
      <c r="W20" s="24">
        <v>0</v>
      </c>
      <c r="X20" s="24">
        <v>0</v>
      </c>
      <c r="Y20" s="62">
        <v>0</v>
      </c>
      <c r="Z20" s="24">
        <v>0</v>
      </c>
      <c r="AA20" s="28">
        <v>0</v>
      </c>
      <c r="AB20" s="23">
        <f t="shared" si="5"/>
        <v>1525.3000000000002</v>
      </c>
      <c r="AC20" s="24">
        <f t="shared" si="4"/>
        <v>0</v>
      </c>
      <c r="AD20" s="24">
        <f t="shared" si="4"/>
        <v>1525.3000000000002</v>
      </c>
      <c r="AE20" s="24">
        <f t="shared" si="4"/>
        <v>0</v>
      </c>
      <c r="AF20" s="62">
        <f t="shared" si="4"/>
        <v>0</v>
      </c>
      <c r="AG20" s="62">
        <f t="shared" si="4"/>
        <v>0</v>
      </c>
      <c r="AH20" s="24">
        <f t="shared" si="4"/>
        <v>0</v>
      </c>
      <c r="AI20" s="25">
        <f t="shared" si="4"/>
        <v>0</v>
      </c>
    </row>
    <row r="21" spans="1:35" ht="89.25">
      <c r="A21" s="238"/>
      <c r="B21" s="50" t="s">
        <v>42</v>
      </c>
      <c r="C21" s="8" t="s">
        <v>8</v>
      </c>
      <c r="D21" s="26">
        <v>457.6</v>
      </c>
      <c r="E21" s="24">
        <v>0</v>
      </c>
      <c r="F21" s="24">
        <v>457.6</v>
      </c>
      <c r="G21" s="24">
        <v>0</v>
      </c>
      <c r="H21" s="62">
        <v>0</v>
      </c>
      <c r="I21" s="62">
        <v>0</v>
      </c>
      <c r="J21" s="24">
        <v>0</v>
      </c>
      <c r="K21" s="27">
        <v>0</v>
      </c>
      <c r="L21" s="156">
        <v>0</v>
      </c>
      <c r="M21" s="24">
        <v>0</v>
      </c>
      <c r="N21" s="24">
        <v>0</v>
      </c>
      <c r="O21" s="24">
        <v>0</v>
      </c>
      <c r="P21" s="157">
        <v>0</v>
      </c>
      <c r="Q21" s="62">
        <v>0</v>
      </c>
      <c r="R21" s="24">
        <v>0</v>
      </c>
      <c r="S21" s="25">
        <v>0</v>
      </c>
      <c r="T21" s="26">
        <v>1067.7</v>
      </c>
      <c r="U21" s="24">
        <v>0</v>
      </c>
      <c r="V21" s="24">
        <v>1067.7</v>
      </c>
      <c r="W21" s="24">
        <v>0</v>
      </c>
      <c r="X21" s="24">
        <v>0</v>
      </c>
      <c r="Y21" s="62">
        <v>0</v>
      </c>
      <c r="Z21" s="24">
        <v>0</v>
      </c>
      <c r="AA21" s="28">
        <v>0</v>
      </c>
      <c r="AB21" s="23">
        <f t="shared" si="5"/>
        <v>1525.3000000000002</v>
      </c>
      <c r="AC21" s="24">
        <f t="shared" si="4"/>
        <v>0</v>
      </c>
      <c r="AD21" s="24">
        <f t="shared" si="4"/>
        <v>1525.3000000000002</v>
      </c>
      <c r="AE21" s="24">
        <f t="shared" si="4"/>
        <v>0</v>
      </c>
      <c r="AF21" s="62">
        <f t="shared" si="4"/>
        <v>0</v>
      </c>
      <c r="AG21" s="62">
        <f t="shared" si="4"/>
        <v>0</v>
      </c>
      <c r="AH21" s="24">
        <f t="shared" si="4"/>
        <v>0</v>
      </c>
      <c r="AI21" s="25">
        <f t="shared" si="4"/>
        <v>0</v>
      </c>
    </row>
    <row r="22" spans="1:35" ht="76.5">
      <c r="A22" s="238"/>
      <c r="B22" s="50" t="s">
        <v>68</v>
      </c>
      <c r="C22" s="8" t="s">
        <v>69</v>
      </c>
      <c r="D22" s="26">
        <f>I22</f>
        <v>235.14</v>
      </c>
      <c r="E22" s="24">
        <v>0</v>
      </c>
      <c r="F22" s="24">
        <v>0</v>
      </c>
      <c r="G22" s="24">
        <v>0</v>
      </c>
      <c r="H22" s="62">
        <v>0</v>
      </c>
      <c r="I22" s="62">
        <v>235.14</v>
      </c>
      <c r="J22" s="24">
        <v>0</v>
      </c>
      <c r="K22" s="27">
        <v>0</v>
      </c>
      <c r="L22" s="156">
        <f>Q22</f>
        <v>235.14</v>
      </c>
      <c r="M22" s="24">
        <v>0</v>
      </c>
      <c r="N22" s="24">
        <v>0</v>
      </c>
      <c r="O22" s="24">
        <v>0</v>
      </c>
      <c r="P22" s="157">
        <v>0</v>
      </c>
      <c r="Q22" s="62">
        <v>235.14</v>
      </c>
      <c r="R22" s="24">
        <v>0</v>
      </c>
      <c r="S22" s="25">
        <v>0</v>
      </c>
      <c r="T22" s="26">
        <f>Y22</f>
        <v>1071.2</v>
      </c>
      <c r="U22" s="24">
        <v>0</v>
      </c>
      <c r="V22" s="24">
        <v>0</v>
      </c>
      <c r="W22" s="24">
        <v>0</v>
      </c>
      <c r="X22" s="24">
        <v>0</v>
      </c>
      <c r="Y22" s="62">
        <v>1071.2</v>
      </c>
      <c r="Z22" s="24">
        <v>0</v>
      </c>
      <c r="AA22" s="28">
        <v>0</v>
      </c>
      <c r="AB22" s="23">
        <f>D22+L22+T22</f>
        <v>1541.48</v>
      </c>
      <c r="AC22" s="24">
        <f t="shared" si="4"/>
        <v>0</v>
      </c>
      <c r="AD22" s="24">
        <f t="shared" si="4"/>
        <v>0</v>
      </c>
      <c r="AE22" s="24">
        <f t="shared" si="4"/>
        <v>0</v>
      </c>
      <c r="AF22" s="62">
        <f t="shared" si="4"/>
        <v>0</v>
      </c>
      <c r="AG22" s="62">
        <f>I22+Y22+Q22</f>
        <v>1541.48</v>
      </c>
      <c r="AH22" s="24">
        <f t="shared" si="4"/>
        <v>0</v>
      </c>
      <c r="AI22" s="25">
        <f t="shared" si="4"/>
        <v>0</v>
      </c>
    </row>
    <row r="23" spans="1:35" ht="76.5">
      <c r="A23" s="238"/>
      <c r="B23" s="76" t="s">
        <v>33</v>
      </c>
      <c r="C23" s="77" t="s">
        <v>23</v>
      </c>
      <c r="D23" s="78">
        <f>H23</f>
        <v>547.15</v>
      </c>
      <c r="E23" s="157">
        <v>0</v>
      </c>
      <c r="F23" s="157">
        <v>0</v>
      </c>
      <c r="G23" s="157">
        <v>0</v>
      </c>
      <c r="H23" s="157">
        <v>547.15</v>
      </c>
      <c r="I23" s="62">
        <v>0</v>
      </c>
      <c r="J23" s="157">
        <v>0</v>
      </c>
      <c r="K23" s="80">
        <v>0</v>
      </c>
      <c r="L23" s="156">
        <f>M23+N23+O23+P23+Q23+R23+S23</f>
        <v>547.15</v>
      </c>
      <c r="M23" s="157">
        <v>0</v>
      </c>
      <c r="N23" s="157">
        <v>0</v>
      </c>
      <c r="O23" s="157">
        <v>0</v>
      </c>
      <c r="P23" s="157">
        <v>547.15</v>
      </c>
      <c r="Q23" s="62">
        <v>0</v>
      </c>
      <c r="R23" s="157">
        <v>0</v>
      </c>
      <c r="S23" s="82">
        <v>0</v>
      </c>
      <c r="T23" s="78">
        <f>U23+V23+W23+X23+Y23+Z23+AA23</f>
        <v>1339.6</v>
      </c>
      <c r="U23" s="157">
        <v>0</v>
      </c>
      <c r="V23" s="157">
        <v>0</v>
      </c>
      <c r="W23" s="157">
        <v>0</v>
      </c>
      <c r="X23" s="157">
        <v>1339.6</v>
      </c>
      <c r="Y23" s="62">
        <v>0</v>
      </c>
      <c r="Z23" s="157">
        <v>0</v>
      </c>
      <c r="AA23" s="83">
        <v>0</v>
      </c>
      <c r="AB23" s="156">
        <f>AC23+AD23+AE23+AF23+AG23+AH23+AI23</f>
        <v>2433.9</v>
      </c>
      <c r="AC23" s="157">
        <f t="shared" si="4"/>
        <v>0</v>
      </c>
      <c r="AD23" s="157">
        <f t="shared" si="4"/>
        <v>0</v>
      </c>
      <c r="AE23" s="157">
        <f t="shared" si="4"/>
        <v>0</v>
      </c>
      <c r="AF23" s="157">
        <f>X23+P23+H23</f>
        <v>2433.9</v>
      </c>
      <c r="AG23" s="62">
        <f aca="true" t="shared" si="6" ref="AG23:AI26">I23+Y23</f>
        <v>0</v>
      </c>
      <c r="AH23" s="157">
        <f t="shared" si="6"/>
        <v>0</v>
      </c>
      <c r="AI23" s="82">
        <f t="shared" si="6"/>
        <v>0</v>
      </c>
    </row>
    <row r="24" spans="1:35" ht="76.5">
      <c r="A24" s="238"/>
      <c r="B24" s="7" t="s">
        <v>36</v>
      </c>
      <c r="C24" s="7" t="s">
        <v>9</v>
      </c>
      <c r="D24" s="26">
        <v>1000</v>
      </c>
      <c r="E24" s="24">
        <v>0</v>
      </c>
      <c r="F24" s="24">
        <v>1000</v>
      </c>
      <c r="G24" s="24">
        <v>0</v>
      </c>
      <c r="H24" s="62">
        <v>0</v>
      </c>
      <c r="I24" s="62">
        <v>0</v>
      </c>
      <c r="J24" s="24">
        <v>0</v>
      </c>
      <c r="K24" s="27">
        <v>0</v>
      </c>
      <c r="L24" s="156">
        <v>0</v>
      </c>
      <c r="M24" s="24">
        <v>0</v>
      </c>
      <c r="N24" s="24">
        <v>0</v>
      </c>
      <c r="O24" s="24">
        <v>0</v>
      </c>
      <c r="P24" s="157">
        <v>0</v>
      </c>
      <c r="Q24" s="62">
        <v>0</v>
      </c>
      <c r="R24" s="24">
        <v>0</v>
      </c>
      <c r="S24" s="25">
        <v>0</v>
      </c>
      <c r="T24" s="26">
        <v>1155.53</v>
      </c>
      <c r="U24" s="24">
        <v>0</v>
      </c>
      <c r="V24" s="24">
        <v>1155.53</v>
      </c>
      <c r="W24" s="24">
        <v>0</v>
      </c>
      <c r="X24" s="24">
        <v>0</v>
      </c>
      <c r="Y24" s="62">
        <v>0</v>
      </c>
      <c r="Z24" s="24">
        <v>0</v>
      </c>
      <c r="AA24" s="28">
        <v>0</v>
      </c>
      <c r="AB24" s="23">
        <f t="shared" si="5"/>
        <v>2155.5299999999997</v>
      </c>
      <c r="AC24" s="24">
        <f t="shared" si="4"/>
        <v>0</v>
      </c>
      <c r="AD24" s="24">
        <f t="shared" si="4"/>
        <v>2155.5299999999997</v>
      </c>
      <c r="AE24" s="24">
        <f t="shared" si="4"/>
        <v>0</v>
      </c>
      <c r="AF24" s="62">
        <f>H24+X24</f>
        <v>0</v>
      </c>
      <c r="AG24" s="62">
        <f t="shared" si="6"/>
        <v>0</v>
      </c>
      <c r="AH24" s="24">
        <f t="shared" si="6"/>
        <v>0</v>
      </c>
      <c r="AI24" s="25">
        <f t="shared" si="6"/>
        <v>0</v>
      </c>
    </row>
    <row r="25" spans="1:35" ht="76.5">
      <c r="A25" s="238"/>
      <c r="B25" s="30" t="s">
        <v>38</v>
      </c>
      <c r="C25" s="48" t="s">
        <v>24</v>
      </c>
      <c r="D25" s="26">
        <v>0</v>
      </c>
      <c r="E25" s="24">
        <v>0</v>
      </c>
      <c r="F25" s="24">
        <v>0</v>
      </c>
      <c r="G25" s="24">
        <v>0</v>
      </c>
      <c r="H25" s="62">
        <v>0</v>
      </c>
      <c r="I25" s="62">
        <v>0</v>
      </c>
      <c r="J25" s="24">
        <v>0</v>
      </c>
      <c r="K25" s="27">
        <v>0</v>
      </c>
      <c r="L25" s="156">
        <v>0</v>
      </c>
      <c r="M25" s="24">
        <v>0</v>
      </c>
      <c r="N25" s="24">
        <v>0</v>
      </c>
      <c r="O25" s="24">
        <v>0</v>
      </c>
      <c r="P25" s="157">
        <v>0</v>
      </c>
      <c r="Q25" s="62">
        <v>0</v>
      </c>
      <c r="R25" s="24">
        <v>0</v>
      </c>
      <c r="S25" s="25">
        <v>0</v>
      </c>
      <c r="T25" s="26">
        <v>0</v>
      </c>
      <c r="U25" s="24">
        <v>0</v>
      </c>
      <c r="V25" s="24">
        <v>0</v>
      </c>
      <c r="W25" s="24">
        <v>0</v>
      </c>
      <c r="X25" s="24">
        <v>0</v>
      </c>
      <c r="Y25" s="62">
        <v>0</v>
      </c>
      <c r="Z25" s="24">
        <v>0</v>
      </c>
      <c r="AA25" s="28">
        <v>0</v>
      </c>
      <c r="AB25" s="23">
        <v>0</v>
      </c>
      <c r="AC25" s="24">
        <f t="shared" si="4"/>
        <v>0</v>
      </c>
      <c r="AD25" s="24">
        <f t="shared" si="4"/>
        <v>0</v>
      </c>
      <c r="AE25" s="24">
        <f t="shared" si="4"/>
        <v>0</v>
      </c>
      <c r="AF25" s="62">
        <f>H25+X25</f>
        <v>0</v>
      </c>
      <c r="AG25" s="62">
        <f t="shared" si="6"/>
        <v>0</v>
      </c>
      <c r="AH25" s="24">
        <f t="shared" si="6"/>
        <v>0</v>
      </c>
      <c r="AI25" s="25">
        <v>0</v>
      </c>
    </row>
    <row r="26" spans="1:35" ht="72.75" customHeight="1" thickBot="1">
      <c r="A26" s="240"/>
      <c r="B26" s="49" t="s">
        <v>37</v>
      </c>
      <c r="C26" s="50" t="s">
        <v>25</v>
      </c>
      <c r="D26" s="21">
        <v>547.15</v>
      </c>
      <c r="E26" s="19">
        <v>0</v>
      </c>
      <c r="F26" s="19">
        <v>0</v>
      </c>
      <c r="G26" s="19">
        <v>0</v>
      </c>
      <c r="H26" s="66">
        <v>547.15</v>
      </c>
      <c r="I26" s="66">
        <v>0</v>
      </c>
      <c r="J26" s="19">
        <v>0</v>
      </c>
      <c r="K26" s="71">
        <v>0</v>
      </c>
      <c r="L26" s="89">
        <f>M26+N26+O26+P26+Q26+R26+S26</f>
        <v>547.15</v>
      </c>
      <c r="M26" s="19">
        <v>0</v>
      </c>
      <c r="N26" s="19">
        <v>0</v>
      </c>
      <c r="O26" s="19">
        <v>0</v>
      </c>
      <c r="P26" s="94">
        <v>547.15</v>
      </c>
      <c r="Q26" s="66">
        <v>0</v>
      </c>
      <c r="R26" s="19">
        <v>0</v>
      </c>
      <c r="S26" s="20">
        <v>0</v>
      </c>
      <c r="T26" s="21">
        <f>X26</f>
        <v>1339.5</v>
      </c>
      <c r="U26" s="19">
        <v>0</v>
      </c>
      <c r="V26" s="19">
        <v>0</v>
      </c>
      <c r="W26" s="19">
        <v>0</v>
      </c>
      <c r="X26" s="19">
        <v>1339.5</v>
      </c>
      <c r="Y26" s="66">
        <v>0</v>
      </c>
      <c r="Z26" s="19">
        <v>0</v>
      </c>
      <c r="AA26" s="22">
        <v>0</v>
      </c>
      <c r="AB26" s="40">
        <f>D26+T26+L26</f>
        <v>2433.8</v>
      </c>
      <c r="AC26" s="19">
        <f t="shared" si="4"/>
        <v>0</v>
      </c>
      <c r="AD26" s="19">
        <f t="shared" si="4"/>
        <v>0</v>
      </c>
      <c r="AE26" s="19">
        <f t="shared" si="4"/>
        <v>0</v>
      </c>
      <c r="AF26" s="66">
        <f>H26+P26+X26</f>
        <v>2433.8</v>
      </c>
      <c r="AG26" s="66">
        <f t="shared" si="6"/>
        <v>0</v>
      </c>
      <c r="AH26" s="19">
        <f t="shared" si="6"/>
        <v>0</v>
      </c>
      <c r="AI26" s="20">
        <f t="shared" si="6"/>
        <v>0</v>
      </c>
    </row>
    <row r="27" spans="1:35" ht="115.5" thickBot="1">
      <c r="A27" s="244" t="s">
        <v>10</v>
      </c>
      <c r="B27" s="181" t="s">
        <v>11</v>
      </c>
      <c r="C27" s="72"/>
      <c r="D27" s="176">
        <v>999.98156</v>
      </c>
      <c r="E27" s="41">
        <v>999.98156</v>
      </c>
      <c r="F27" s="41">
        <v>0</v>
      </c>
      <c r="G27" s="41">
        <v>0</v>
      </c>
      <c r="H27" s="69">
        <v>0</v>
      </c>
      <c r="I27" s="69">
        <v>0</v>
      </c>
      <c r="J27" s="41">
        <v>0</v>
      </c>
      <c r="K27" s="177">
        <v>0</v>
      </c>
      <c r="L27" s="91">
        <v>0</v>
      </c>
      <c r="M27" s="41">
        <v>0</v>
      </c>
      <c r="N27" s="41">
        <v>0</v>
      </c>
      <c r="O27" s="41">
        <v>0</v>
      </c>
      <c r="P27" s="96">
        <v>0</v>
      </c>
      <c r="Q27" s="69">
        <v>0</v>
      </c>
      <c r="R27" s="41">
        <v>0</v>
      </c>
      <c r="S27" s="42">
        <v>0</v>
      </c>
      <c r="T27" s="176">
        <f>U27+V27</f>
        <v>999.9815600000001</v>
      </c>
      <c r="U27" s="41">
        <v>987.59933</v>
      </c>
      <c r="V27" s="41">
        <v>12.38223</v>
      </c>
      <c r="W27" s="41">
        <v>0</v>
      </c>
      <c r="X27" s="41">
        <v>0</v>
      </c>
      <c r="Y27" s="69">
        <v>0</v>
      </c>
      <c r="Z27" s="41">
        <v>0</v>
      </c>
      <c r="AA27" s="182">
        <v>0</v>
      </c>
      <c r="AB27" s="43">
        <f t="shared" si="5"/>
        <v>1999.96312</v>
      </c>
      <c r="AC27" s="41">
        <f>E27+U27</f>
        <v>1987.58089</v>
      </c>
      <c r="AD27" s="41">
        <f>F27+V27</f>
        <v>12.38223</v>
      </c>
      <c r="AE27" s="41">
        <v>0</v>
      </c>
      <c r="AF27" s="69">
        <v>0</v>
      </c>
      <c r="AG27" s="69">
        <v>0</v>
      </c>
      <c r="AH27" s="41">
        <v>0</v>
      </c>
      <c r="AI27" s="42">
        <v>0</v>
      </c>
    </row>
    <row r="28" spans="1:35" ht="90" thickBot="1">
      <c r="A28" s="247"/>
      <c r="B28" s="179" t="s">
        <v>39</v>
      </c>
      <c r="C28" s="102" t="s">
        <v>26</v>
      </c>
      <c r="D28" s="44">
        <v>999.98156</v>
      </c>
      <c r="E28" s="38">
        <v>999.98156</v>
      </c>
      <c r="F28" s="38">
        <v>0</v>
      </c>
      <c r="G28" s="38">
        <v>0</v>
      </c>
      <c r="H28" s="63">
        <v>0</v>
      </c>
      <c r="I28" s="63">
        <v>0</v>
      </c>
      <c r="J28" s="38">
        <v>0</v>
      </c>
      <c r="K28" s="45">
        <v>0</v>
      </c>
      <c r="L28" s="161">
        <v>0</v>
      </c>
      <c r="M28" s="162">
        <v>0</v>
      </c>
      <c r="N28" s="162">
        <v>0</v>
      </c>
      <c r="O28" s="162">
        <v>0</v>
      </c>
      <c r="P28" s="163">
        <v>0</v>
      </c>
      <c r="Q28" s="169">
        <v>0</v>
      </c>
      <c r="R28" s="162">
        <v>0</v>
      </c>
      <c r="S28" s="164">
        <v>0</v>
      </c>
      <c r="T28" s="44">
        <f>SUM(U28+V28+W28+X28+Y28+Z28+AA28)</f>
        <v>999.9815600000001</v>
      </c>
      <c r="U28" s="38">
        <v>987.59933</v>
      </c>
      <c r="V28" s="38">
        <v>12.38223</v>
      </c>
      <c r="W28" s="38">
        <v>0</v>
      </c>
      <c r="X28" s="38">
        <v>0</v>
      </c>
      <c r="Y28" s="63">
        <v>0</v>
      </c>
      <c r="Z28" s="38">
        <v>0</v>
      </c>
      <c r="AA28" s="180">
        <v>0</v>
      </c>
      <c r="AB28" s="37">
        <f>D28+T28</f>
        <v>1999.96312</v>
      </c>
      <c r="AC28" s="38">
        <f>E28+U28</f>
        <v>1987.58089</v>
      </c>
      <c r="AD28" s="38">
        <f>F28+V28</f>
        <v>12.38223</v>
      </c>
      <c r="AE28" s="38">
        <v>0</v>
      </c>
      <c r="AF28" s="63">
        <v>0</v>
      </c>
      <c r="AG28" s="63">
        <v>0</v>
      </c>
      <c r="AH28" s="38">
        <v>0</v>
      </c>
      <c r="AI28" s="39">
        <v>0</v>
      </c>
    </row>
    <row r="29" spans="1:35" ht="204.75" thickBot="1">
      <c r="A29" s="244" t="s">
        <v>12</v>
      </c>
      <c r="B29" s="73" t="s">
        <v>32</v>
      </c>
      <c r="C29" s="72"/>
      <c r="D29" s="43">
        <f>D30+D31+D32</f>
        <v>269.88116</v>
      </c>
      <c r="E29" s="41">
        <v>0</v>
      </c>
      <c r="F29" s="41">
        <v>0</v>
      </c>
      <c r="G29" s="41">
        <v>69.88116</v>
      </c>
      <c r="H29" s="69">
        <f>H31</f>
        <v>100</v>
      </c>
      <c r="I29" s="69">
        <f>I32</f>
        <v>100</v>
      </c>
      <c r="J29" s="41">
        <v>0</v>
      </c>
      <c r="K29" s="42">
        <v>0</v>
      </c>
      <c r="L29" s="91">
        <v>0</v>
      </c>
      <c r="M29" s="41">
        <v>0</v>
      </c>
      <c r="N29" s="41">
        <v>0</v>
      </c>
      <c r="O29" s="41">
        <v>0</v>
      </c>
      <c r="P29" s="96">
        <v>0</v>
      </c>
      <c r="Q29" s="69">
        <v>0</v>
      </c>
      <c r="R29" s="41">
        <v>0</v>
      </c>
      <c r="S29" s="42">
        <v>0</v>
      </c>
      <c r="T29" s="97">
        <v>0</v>
      </c>
      <c r="U29" s="14">
        <v>0</v>
      </c>
      <c r="V29" s="14">
        <v>0</v>
      </c>
      <c r="W29" s="14">
        <v>0</v>
      </c>
      <c r="X29" s="14">
        <v>0</v>
      </c>
      <c r="Y29" s="68">
        <v>0</v>
      </c>
      <c r="Z29" s="14">
        <v>0</v>
      </c>
      <c r="AA29" s="98">
        <v>0</v>
      </c>
      <c r="AB29" s="43">
        <f>AE29+AF29+AG29+AH29+AI29+AD29+AC29</f>
        <v>269.88116</v>
      </c>
      <c r="AC29" s="41">
        <v>0</v>
      </c>
      <c r="AD29" s="41">
        <v>0</v>
      </c>
      <c r="AE29" s="41">
        <f>AE30</f>
        <v>69.88116</v>
      </c>
      <c r="AF29" s="69">
        <f>H29</f>
        <v>100</v>
      </c>
      <c r="AG29" s="69">
        <v>100</v>
      </c>
      <c r="AH29" s="41">
        <v>0</v>
      </c>
      <c r="AI29" s="42">
        <v>0</v>
      </c>
    </row>
    <row r="30" spans="1:35" ht="114.75">
      <c r="A30" s="245"/>
      <c r="B30" s="128" t="s">
        <v>46</v>
      </c>
      <c r="C30" s="115" t="s">
        <v>13</v>
      </c>
      <c r="D30" s="99">
        <v>69.88116</v>
      </c>
      <c r="E30" s="100">
        <v>0</v>
      </c>
      <c r="F30" s="100">
        <v>0</v>
      </c>
      <c r="G30" s="100">
        <v>69.88116</v>
      </c>
      <c r="H30" s="129">
        <v>0</v>
      </c>
      <c r="I30" s="129">
        <v>0</v>
      </c>
      <c r="J30" s="100">
        <v>0</v>
      </c>
      <c r="K30" s="116">
        <v>0</v>
      </c>
      <c r="L30" s="130">
        <v>0</v>
      </c>
      <c r="M30" s="112">
        <v>0</v>
      </c>
      <c r="N30" s="112">
        <v>0</v>
      </c>
      <c r="O30" s="112">
        <v>0</v>
      </c>
      <c r="P30" s="113">
        <v>0</v>
      </c>
      <c r="Q30" s="170">
        <v>0</v>
      </c>
      <c r="R30" s="112">
        <v>0</v>
      </c>
      <c r="S30" s="114">
        <v>0</v>
      </c>
      <c r="T30" s="99">
        <v>0</v>
      </c>
      <c r="U30" s="100">
        <v>0</v>
      </c>
      <c r="V30" s="100">
        <v>0</v>
      </c>
      <c r="W30" s="100">
        <v>0</v>
      </c>
      <c r="X30" s="100">
        <v>0</v>
      </c>
      <c r="Y30" s="129">
        <v>0</v>
      </c>
      <c r="Z30" s="100">
        <v>0</v>
      </c>
      <c r="AA30" s="101">
        <v>0</v>
      </c>
      <c r="AB30" s="184">
        <f>D30</f>
        <v>69.88116</v>
      </c>
      <c r="AC30" s="100">
        <v>0</v>
      </c>
      <c r="AD30" s="100">
        <v>0</v>
      </c>
      <c r="AE30" s="100">
        <f>G30</f>
        <v>69.88116</v>
      </c>
      <c r="AF30" s="129">
        <v>0</v>
      </c>
      <c r="AG30" s="129">
        <v>0</v>
      </c>
      <c r="AH30" s="100">
        <v>0</v>
      </c>
      <c r="AI30" s="131">
        <v>0</v>
      </c>
    </row>
    <row r="31" spans="1:35" ht="89.25">
      <c r="A31" s="245"/>
      <c r="B31" s="50" t="s">
        <v>40</v>
      </c>
      <c r="C31" s="30" t="s">
        <v>66</v>
      </c>
      <c r="D31" s="35">
        <v>100</v>
      </c>
      <c r="E31" s="46">
        <v>0</v>
      </c>
      <c r="F31" s="119">
        <v>0</v>
      </c>
      <c r="G31" s="119">
        <v>0</v>
      </c>
      <c r="H31" s="120">
        <v>100</v>
      </c>
      <c r="I31" s="120">
        <v>0</v>
      </c>
      <c r="J31" s="119">
        <v>0</v>
      </c>
      <c r="K31" s="70">
        <v>0</v>
      </c>
      <c r="L31" s="159">
        <v>0</v>
      </c>
      <c r="M31" s="46">
        <v>0</v>
      </c>
      <c r="N31" s="46">
        <v>0</v>
      </c>
      <c r="O31" s="46">
        <v>0</v>
      </c>
      <c r="P31" s="158">
        <v>0</v>
      </c>
      <c r="Q31" s="65">
        <v>0</v>
      </c>
      <c r="R31" s="46">
        <v>0</v>
      </c>
      <c r="S31" s="47">
        <v>0</v>
      </c>
      <c r="T31" s="35">
        <v>0</v>
      </c>
      <c r="U31" s="46">
        <v>0</v>
      </c>
      <c r="V31" s="46">
        <v>0</v>
      </c>
      <c r="W31" s="46">
        <v>0</v>
      </c>
      <c r="X31" s="46">
        <v>0</v>
      </c>
      <c r="Y31" s="65">
        <v>0</v>
      </c>
      <c r="Z31" s="46">
        <v>0</v>
      </c>
      <c r="AA31" s="103">
        <v>0</v>
      </c>
      <c r="AB31" s="119">
        <f>AF31</f>
        <v>100</v>
      </c>
      <c r="AC31" s="46">
        <v>0</v>
      </c>
      <c r="AD31" s="46">
        <v>0</v>
      </c>
      <c r="AE31" s="46">
        <v>0</v>
      </c>
      <c r="AF31" s="65">
        <f>H31</f>
        <v>100</v>
      </c>
      <c r="AG31" s="65">
        <v>0</v>
      </c>
      <c r="AH31" s="46">
        <v>0</v>
      </c>
      <c r="AI31" s="47">
        <v>0</v>
      </c>
    </row>
    <row r="32" spans="1:35" ht="164.25" customHeight="1" thickBot="1">
      <c r="A32" s="246"/>
      <c r="B32" s="49" t="s">
        <v>62</v>
      </c>
      <c r="C32" s="52" t="s">
        <v>30</v>
      </c>
      <c r="D32" s="133">
        <v>100</v>
      </c>
      <c r="E32" s="132">
        <v>0</v>
      </c>
      <c r="F32" s="132">
        <v>0</v>
      </c>
      <c r="G32" s="132">
        <v>0</v>
      </c>
      <c r="H32" s="132">
        <v>0</v>
      </c>
      <c r="I32" s="135">
        <v>100</v>
      </c>
      <c r="J32" s="132">
        <v>0</v>
      </c>
      <c r="K32" s="183">
        <v>0</v>
      </c>
      <c r="L32" s="185">
        <v>0</v>
      </c>
      <c r="M32" s="132">
        <v>0</v>
      </c>
      <c r="N32" s="132">
        <v>0</v>
      </c>
      <c r="O32" s="132">
        <v>0</v>
      </c>
      <c r="P32" s="132">
        <v>0</v>
      </c>
      <c r="Q32" s="135">
        <v>0</v>
      </c>
      <c r="R32" s="132">
        <v>0</v>
      </c>
      <c r="S32" s="134">
        <v>0</v>
      </c>
      <c r="T32" s="185">
        <v>0</v>
      </c>
      <c r="U32" s="132">
        <v>0</v>
      </c>
      <c r="V32" s="132">
        <v>0</v>
      </c>
      <c r="W32" s="132">
        <v>0</v>
      </c>
      <c r="X32" s="132">
        <v>0</v>
      </c>
      <c r="Y32" s="135">
        <v>0</v>
      </c>
      <c r="Z32" s="132">
        <v>0</v>
      </c>
      <c r="AA32" s="134">
        <v>0</v>
      </c>
      <c r="AB32" s="133">
        <v>100</v>
      </c>
      <c r="AC32" s="132">
        <v>0</v>
      </c>
      <c r="AD32" s="132">
        <v>0</v>
      </c>
      <c r="AE32" s="132">
        <v>0</v>
      </c>
      <c r="AF32" s="132">
        <v>0</v>
      </c>
      <c r="AG32" s="135">
        <v>100</v>
      </c>
      <c r="AH32" s="132">
        <v>0</v>
      </c>
      <c r="AI32" s="134">
        <v>0</v>
      </c>
    </row>
    <row r="33" spans="1:35" ht="159.75" customHeight="1">
      <c r="A33" s="238" t="s">
        <v>14</v>
      </c>
      <c r="B33" s="121" t="s">
        <v>15</v>
      </c>
      <c r="C33" s="122"/>
      <c r="D33" s="123">
        <f>E33+F33+G33+H33+I33+J33+K33</f>
        <v>965.6321700000001</v>
      </c>
      <c r="E33" s="74">
        <f aca="true" t="shared" si="7" ref="E33:K33">SUM(E34:E39)</f>
        <v>448.12304</v>
      </c>
      <c r="F33" s="124">
        <f t="shared" si="7"/>
        <v>346.65895</v>
      </c>
      <c r="G33" s="124">
        <f t="shared" si="7"/>
        <v>99.73818</v>
      </c>
      <c r="H33" s="125">
        <f t="shared" si="7"/>
        <v>13.6</v>
      </c>
      <c r="I33" s="125">
        <f t="shared" si="7"/>
        <v>57.512</v>
      </c>
      <c r="J33" s="124">
        <f t="shared" si="7"/>
        <v>0</v>
      </c>
      <c r="K33" s="126">
        <f t="shared" si="7"/>
        <v>0</v>
      </c>
      <c r="L33" s="90">
        <f>L34+L35+L36+L37+L38+L39</f>
        <v>274.4</v>
      </c>
      <c r="M33" s="74">
        <v>0</v>
      </c>
      <c r="N33" s="74">
        <v>0</v>
      </c>
      <c r="O33" s="74">
        <v>0</v>
      </c>
      <c r="P33" s="95">
        <f>P34+P35+P36+P37+P38+P39</f>
        <v>274.4</v>
      </c>
      <c r="Q33" s="127">
        <f>Q34+Q35+Q36+Q37+Q38+Q39</f>
        <v>0</v>
      </c>
      <c r="R33" s="95">
        <f>R34+R35+R36+R37+R38+R39</f>
        <v>0</v>
      </c>
      <c r="S33" s="126">
        <v>0</v>
      </c>
      <c r="T33" s="123">
        <f>U33+V33+W33+X33+Y33+Z33+AA33</f>
        <v>2410.03834</v>
      </c>
      <c r="U33" s="74">
        <f aca="true" t="shared" si="8" ref="U33:AC33">SUM(U34:U39)</f>
        <v>447.66834</v>
      </c>
      <c r="V33" s="74">
        <f t="shared" si="8"/>
        <v>808.87</v>
      </c>
      <c r="W33" s="74">
        <f t="shared" si="8"/>
        <v>219.7</v>
      </c>
      <c r="X33" s="74">
        <f t="shared" si="8"/>
        <v>671.8</v>
      </c>
      <c r="Y33" s="127">
        <f t="shared" si="8"/>
        <v>262</v>
      </c>
      <c r="Z33" s="74">
        <f t="shared" si="8"/>
        <v>0</v>
      </c>
      <c r="AA33" s="75">
        <f t="shared" si="8"/>
        <v>0</v>
      </c>
      <c r="AB33" s="123">
        <f>SUM(AB34:AB39)</f>
        <v>3650.07051</v>
      </c>
      <c r="AC33" s="74">
        <f t="shared" si="8"/>
        <v>895.79138</v>
      </c>
      <c r="AD33" s="74">
        <f aca="true" t="shared" si="9" ref="AD33:AI33">SUM(AD34:AD39)</f>
        <v>1155.52895</v>
      </c>
      <c r="AE33" s="74">
        <f t="shared" si="9"/>
        <v>319.43818</v>
      </c>
      <c r="AF33" s="127">
        <f t="shared" si="9"/>
        <v>959.8</v>
      </c>
      <c r="AG33" s="127">
        <f t="shared" si="9"/>
        <v>319.512</v>
      </c>
      <c r="AH33" s="74">
        <f t="shared" si="9"/>
        <v>0</v>
      </c>
      <c r="AI33" s="75">
        <f t="shared" si="9"/>
        <v>0</v>
      </c>
    </row>
    <row r="34" spans="1:35" ht="102">
      <c r="A34" s="238"/>
      <c r="B34" s="10" t="s">
        <v>48</v>
      </c>
      <c r="C34" s="9" t="s">
        <v>47</v>
      </c>
      <c r="D34" s="23">
        <v>448.12304</v>
      </c>
      <c r="E34" s="24">
        <v>448.12304</v>
      </c>
      <c r="F34" s="24">
        <v>0</v>
      </c>
      <c r="G34" s="24">
        <v>0</v>
      </c>
      <c r="H34" s="62">
        <v>0</v>
      </c>
      <c r="I34" s="62">
        <v>0</v>
      </c>
      <c r="J34" s="24">
        <v>0</v>
      </c>
      <c r="K34" s="27">
        <v>0</v>
      </c>
      <c r="L34" s="156">
        <v>0</v>
      </c>
      <c r="M34" s="24">
        <v>0</v>
      </c>
      <c r="N34" s="24">
        <v>0</v>
      </c>
      <c r="O34" s="24">
        <v>0</v>
      </c>
      <c r="P34" s="157">
        <v>0</v>
      </c>
      <c r="Q34" s="62">
        <v>0</v>
      </c>
      <c r="R34" s="24">
        <v>0</v>
      </c>
      <c r="S34" s="27">
        <v>0</v>
      </c>
      <c r="T34" s="23">
        <v>447.66834</v>
      </c>
      <c r="U34" s="24">
        <v>447.66834</v>
      </c>
      <c r="V34" s="24">
        <v>0</v>
      </c>
      <c r="W34" s="24">
        <v>0</v>
      </c>
      <c r="X34" s="24">
        <v>0</v>
      </c>
      <c r="Y34" s="62">
        <v>0</v>
      </c>
      <c r="Z34" s="24">
        <v>0</v>
      </c>
      <c r="AA34" s="53">
        <v>0</v>
      </c>
      <c r="AB34" s="23">
        <v>895.79138</v>
      </c>
      <c r="AC34" s="24">
        <v>895.79138</v>
      </c>
      <c r="AD34" s="24">
        <v>0</v>
      </c>
      <c r="AE34" s="24">
        <v>0</v>
      </c>
      <c r="AF34" s="62">
        <v>0</v>
      </c>
      <c r="AG34" s="62">
        <v>0</v>
      </c>
      <c r="AH34" s="24">
        <v>0</v>
      </c>
      <c r="AI34" s="25">
        <v>0</v>
      </c>
    </row>
    <row r="35" spans="1:35" ht="89.25">
      <c r="A35" s="238"/>
      <c r="B35" s="8" t="s">
        <v>27</v>
      </c>
      <c r="C35" s="9" t="s">
        <v>16</v>
      </c>
      <c r="D35" s="23">
        <v>346.65895</v>
      </c>
      <c r="E35" s="24">
        <v>0</v>
      </c>
      <c r="F35" s="24">
        <v>346.65895</v>
      </c>
      <c r="G35" s="24">
        <v>0</v>
      </c>
      <c r="H35" s="62">
        <v>0</v>
      </c>
      <c r="I35" s="62">
        <v>0</v>
      </c>
      <c r="J35" s="24">
        <v>0</v>
      </c>
      <c r="K35" s="27">
        <v>0</v>
      </c>
      <c r="L35" s="156">
        <v>0</v>
      </c>
      <c r="M35" s="24">
        <v>0</v>
      </c>
      <c r="N35" s="24">
        <v>0</v>
      </c>
      <c r="O35" s="24">
        <v>0</v>
      </c>
      <c r="P35" s="157">
        <v>0</v>
      </c>
      <c r="Q35" s="62">
        <v>0</v>
      </c>
      <c r="R35" s="24">
        <v>0</v>
      </c>
      <c r="S35" s="27">
        <v>0</v>
      </c>
      <c r="T35" s="23">
        <v>808.87</v>
      </c>
      <c r="U35" s="24">
        <v>0</v>
      </c>
      <c r="V35" s="24">
        <v>808.87</v>
      </c>
      <c r="W35" s="24">
        <v>0</v>
      </c>
      <c r="X35" s="24">
        <v>0</v>
      </c>
      <c r="Y35" s="62">
        <v>0</v>
      </c>
      <c r="Z35" s="24">
        <v>0</v>
      </c>
      <c r="AA35" s="53">
        <v>0</v>
      </c>
      <c r="AB35" s="35">
        <f>AC35+AD35+AE35+AF35+AG35+AH35+AI35</f>
        <v>1155.52895</v>
      </c>
      <c r="AC35" s="46">
        <v>0</v>
      </c>
      <c r="AD35" s="46">
        <f>F35+V35</f>
        <v>1155.52895</v>
      </c>
      <c r="AE35" s="46">
        <v>0</v>
      </c>
      <c r="AF35" s="65">
        <v>0</v>
      </c>
      <c r="AG35" s="65">
        <v>0</v>
      </c>
      <c r="AH35" s="46">
        <v>0</v>
      </c>
      <c r="AI35" s="47">
        <v>0</v>
      </c>
    </row>
    <row r="36" spans="1:35" ht="114.75">
      <c r="A36" s="238"/>
      <c r="B36" s="7" t="s">
        <v>28</v>
      </c>
      <c r="C36" s="9" t="s">
        <v>13</v>
      </c>
      <c r="D36" s="23">
        <v>99.73818</v>
      </c>
      <c r="E36" s="24">
        <v>0</v>
      </c>
      <c r="F36" s="24">
        <v>0</v>
      </c>
      <c r="G36" s="24">
        <v>99.73818</v>
      </c>
      <c r="H36" s="62">
        <v>0</v>
      </c>
      <c r="I36" s="62">
        <v>0</v>
      </c>
      <c r="J36" s="24">
        <v>0</v>
      </c>
      <c r="K36" s="27">
        <v>0</v>
      </c>
      <c r="L36" s="156">
        <v>0</v>
      </c>
      <c r="M36" s="24">
        <v>0</v>
      </c>
      <c r="N36" s="24">
        <v>0</v>
      </c>
      <c r="O36" s="24">
        <v>0</v>
      </c>
      <c r="P36" s="157">
        <v>0</v>
      </c>
      <c r="Q36" s="62">
        <v>0</v>
      </c>
      <c r="R36" s="24">
        <v>0</v>
      </c>
      <c r="S36" s="27">
        <v>0</v>
      </c>
      <c r="T36" s="23">
        <v>219.7</v>
      </c>
      <c r="U36" s="24">
        <v>0</v>
      </c>
      <c r="V36" s="24">
        <v>0</v>
      </c>
      <c r="W36" s="24">
        <v>219.7</v>
      </c>
      <c r="X36" s="24">
        <v>0</v>
      </c>
      <c r="Y36" s="62">
        <v>0</v>
      </c>
      <c r="Z36" s="24">
        <v>0</v>
      </c>
      <c r="AA36" s="53">
        <v>0</v>
      </c>
      <c r="AB36" s="23">
        <f aca="true" t="shared" si="10" ref="AB36:AI39">D36+T36</f>
        <v>319.43818</v>
      </c>
      <c r="AC36" s="24">
        <f t="shared" si="10"/>
        <v>0</v>
      </c>
      <c r="AD36" s="24">
        <f t="shared" si="10"/>
        <v>0</v>
      </c>
      <c r="AE36" s="24">
        <f>G36+W36</f>
        <v>319.43818</v>
      </c>
      <c r="AF36" s="62">
        <f t="shared" si="10"/>
        <v>0</v>
      </c>
      <c r="AG36" s="62">
        <f t="shared" si="10"/>
        <v>0</v>
      </c>
      <c r="AH36" s="24">
        <f t="shared" si="10"/>
        <v>0</v>
      </c>
      <c r="AI36" s="25">
        <f t="shared" si="10"/>
        <v>0</v>
      </c>
    </row>
    <row r="37" spans="1:35" ht="89.25">
      <c r="A37" s="238"/>
      <c r="B37" s="150" t="s">
        <v>59</v>
      </c>
      <c r="C37" s="151" t="s">
        <v>67</v>
      </c>
      <c r="D37" s="15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153">
        <v>0</v>
      </c>
      <c r="L37" s="152">
        <f>P37</f>
        <v>211</v>
      </c>
      <c r="M37" s="62">
        <v>0</v>
      </c>
      <c r="N37" s="62">
        <v>0</v>
      </c>
      <c r="O37" s="62">
        <v>0</v>
      </c>
      <c r="P37" s="62">
        <v>211</v>
      </c>
      <c r="Q37" s="62">
        <v>0</v>
      </c>
      <c r="R37" s="62">
        <v>0</v>
      </c>
      <c r="S37" s="153">
        <v>0</v>
      </c>
      <c r="T37" s="152">
        <v>491.8</v>
      </c>
      <c r="U37" s="62">
        <v>0</v>
      </c>
      <c r="V37" s="62">
        <v>0</v>
      </c>
      <c r="W37" s="62">
        <v>0</v>
      </c>
      <c r="X37" s="62">
        <v>491.8</v>
      </c>
      <c r="Y37" s="62">
        <v>0</v>
      </c>
      <c r="Z37" s="62">
        <v>0</v>
      </c>
      <c r="AA37" s="154">
        <v>0</v>
      </c>
      <c r="AB37" s="152">
        <f>D37+T37+L37</f>
        <v>702.8</v>
      </c>
      <c r="AC37" s="62">
        <f t="shared" si="10"/>
        <v>0</v>
      </c>
      <c r="AD37" s="62">
        <f t="shared" si="10"/>
        <v>0</v>
      </c>
      <c r="AE37" s="62">
        <f t="shared" si="10"/>
        <v>0</v>
      </c>
      <c r="AF37" s="62">
        <f>H37+X37+P37</f>
        <v>702.8</v>
      </c>
      <c r="AG37" s="62">
        <f t="shared" si="10"/>
        <v>0</v>
      </c>
      <c r="AH37" s="62">
        <f t="shared" si="10"/>
        <v>0</v>
      </c>
      <c r="AI37" s="155">
        <f t="shared" si="10"/>
        <v>0</v>
      </c>
    </row>
    <row r="38" spans="1:35" ht="153">
      <c r="A38" s="238"/>
      <c r="B38" s="10" t="s">
        <v>62</v>
      </c>
      <c r="C38" s="9" t="s">
        <v>30</v>
      </c>
      <c r="D38" s="23">
        <v>57.512</v>
      </c>
      <c r="E38" s="24">
        <v>0</v>
      </c>
      <c r="F38" s="24">
        <v>0</v>
      </c>
      <c r="G38" s="24">
        <v>0</v>
      </c>
      <c r="H38" s="62">
        <v>0</v>
      </c>
      <c r="I38" s="62">
        <v>57.512</v>
      </c>
      <c r="J38" s="24">
        <v>0</v>
      </c>
      <c r="K38" s="27">
        <v>0</v>
      </c>
      <c r="L38" s="156">
        <v>0</v>
      </c>
      <c r="M38" s="24">
        <v>0</v>
      </c>
      <c r="N38" s="24">
        <v>0</v>
      </c>
      <c r="O38" s="24">
        <v>0</v>
      </c>
      <c r="P38" s="157">
        <v>0</v>
      </c>
      <c r="Q38" s="62">
        <v>0</v>
      </c>
      <c r="R38" s="24">
        <v>0</v>
      </c>
      <c r="S38" s="27">
        <v>0</v>
      </c>
      <c r="T38" s="23">
        <v>262</v>
      </c>
      <c r="U38" s="24">
        <v>0</v>
      </c>
      <c r="V38" s="24">
        <v>0</v>
      </c>
      <c r="W38" s="24">
        <v>0</v>
      </c>
      <c r="X38" s="24">
        <v>0</v>
      </c>
      <c r="Y38" s="62">
        <v>262</v>
      </c>
      <c r="Z38" s="24">
        <v>0</v>
      </c>
      <c r="AA38" s="53">
        <v>0</v>
      </c>
      <c r="AB38" s="23">
        <f t="shared" si="10"/>
        <v>319.512</v>
      </c>
      <c r="AC38" s="24">
        <f t="shared" si="10"/>
        <v>0</v>
      </c>
      <c r="AD38" s="24">
        <f t="shared" si="10"/>
        <v>0</v>
      </c>
      <c r="AE38" s="24">
        <f t="shared" si="10"/>
        <v>0</v>
      </c>
      <c r="AF38" s="62">
        <f t="shared" si="10"/>
        <v>0</v>
      </c>
      <c r="AG38" s="62">
        <f>I38+Y38</f>
        <v>319.512</v>
      </c>
      <c r="AH38" s="24">
        <f t="shared" si="10"/>
        <v>0</v>
      </c>
      <c r="AI38" s="25">
        <v>0</v>
      </c>
    </row>
    <row r="39" spans="1:35" ht="136.5" customHeight="1" thickBot="1">
      <c r="A39" s="29"/>
      <c r="B39" s="144" t="s">
        <v>49</v>
      </c>
      <c r="C39" s="145" t="s">
        <v>31</v>
      </c>
      <c r="D39" s="146">
        <v>13.6</v>
      </c>
      <c r="E39" s="65">
        <v>0</v>
      </c>
      <c r="F39" s="65">
        <v>0</v>
      </c>
      <c r="G39" s="65">
        <v>0</v>
      </c>
      <c r="H39" s="65">
        <v>13.6</v>
      </c>
      <c r="I39" s="65">
        <v>0</v>
      </c>
      <c r="J39" s="65">
        <v>0</v>
      </c>
      <c r="K39" s="147">
        <v>0</v>
      </c>
      <c r="L39" s="146">
        <f>M39+M39+N39+O39+P39+Q39+R39+S39</f>
        <v>63.4</v>
      </c>
      <c r="M39" s="65">
        <v>0</v>
      </c>
      <c r="N39" s="65">
        <v>0</v>
      </c>
      <c r="O39" s="65">
        <v>0</v>
      </c>
      <c r="P39" s="65">
        <v>63.4</v>
      </c>
      <c r="Q39" s="65">
        <v>0</v>
      </c>
      <c r="R39" s="65">
        <v>0</v>
      </c>
      <c r="S39" s="147">
        <v>0</v>
      </c>
      <c r="T39" s="146">
        <v>180</v>
      </c>
      <c r="U39" s="65">
        <v>0</v>
      </c>
      <c r="V39" s="65">
        <v>0</v>
      </c>
      <c r="W39" s="65">
        <v>0</v>
      </c>
      <c r="X39" s="65">
        <v>180</v>
      </c>
      <c r="Y39" s="65">
        <v>0</v>
      </c>
      <c r="Z39" s="65">
        <v>0</v>
      </c>
      <c r="AA39" s="148">
        <v>0</v>
      </c>
      <c r="AB39" s="146">
        <f>D39+T39+L39</f>
        <v>257</v>
      </c>
      <c r="AC39" s="65">
        <f t="shared" si="10"/>
        <v>0</v>
      </c>
      <c r="AD39" s="65">
        <f t="shared" si="10"/>
        <v>0</v>
      </c>
      <c r="AE39" s="65">
        <f t="shared" si="10"/>
        <v>0</v>
      </c>
      <c r="AF39" s="65">
        <f>H39+X39+P39</f>
        <v>257</v>
      </c>
      <c r="AG39" s="65">
        <f t="shared" si="10"/>
        <v>0</v>
      </c>
      <c r="AH39" s="65">
        <f t="shared" si="10"/>
        <v>0</v>
      </c>
      <c r="AI39" s="149">
        <f t="shared" si="10"/>
        <v>0</v>
      </c>
    </row>
    <row r="40" spans="1:35" ht="198" customHeight="1">
      <c r="A40" s="250" t="s">
        <v>52</v>
      </c>
      <c r="B40" s="33" t="s">
        <v>51</v>
      </c>
      <c r="C40" s="115"/>
      <c r="D40" s="17">
        <v>100</v>
      </c>
      <c r="E40" s="15">
        <v>0</v>
      </c>
      <c r="F40" s="15">
        <v>0</v>
      </c>
      <c r="G40" s="15">
        <v>0</v>
      </c>
      <c r="H40" s="64">
        <v>0</v>
      </c>
      <c r="I40" s="64">
        <v>100</v>
      </c>
      <c r="J40" s="15">
        <v>0</v>
      </c>
      <c r="K40" s="18">
        <v>0</v>
      </c>
      <c r="L40" s="87">
        <v>0</v>
      </c>
      <c r="M40" s="15">
        <v>0</v>
      </c>
      <c r="N40" s="15">
        <v>0</v>
      </c>
      <c r="O40" s="15">
        <v>0</v>
      </c>
      <c r="P40" s="92">
        <v>0</v>
      </c>
      <c r="Q40" s="64">
        <v>0</v>
      </c>
      <c r="R40" s="15">
        <v>0</v>
      </c>
      <c r="S40" s="16">
        <v>0</v>
      </c>
      <c r="T40" s="17">
        <v>0</v>
      </c>
      <c r="U40" s="15">
        <v>0</v>
      </c>
      <c r="V40" s="15">
        <v>0</v>
      </c>
      <c r="W40" s="15">
        <v>0</v>
      </c>
      <c r="X40" s="15">
        <v>0</v>
      </c>
      <c r="Y40" s="64">
        <v>0</v>
      </c>
      <c r="Z40" s="15">
        <v>0</v>
      </c>
      <c r="AA40" s="18">
        <v>0</v>
      </c>
      <c r="AB40" s="36">
        <v>100</v>
      </c>
      <c r="AC40" s="15">
        <v>0</v>
      </c>
      <c r="AD40" s="15">
        <v>0</v>
      </c>
      <c r="AE40" s="15">
        <v>0</v>
      </c>
      <c r="AF40" s="64">
        <v>0</v>
      </c>
      <c r="AG40" s="64">
        <v>100</v>
      </c>
      <c r="AH40" s="15">
        <v>0</v>
      </c>
      <c r="AI40" s="16">
        <v>0</v>
      </c>
    </row>
    <row r="41" spans="1:35" ht="155.25" customHeight="1" thickBot="1">
      <c r="A41" s="251"/>
      <c r="B41" s="49" t="s">
        <v>60</v>
      </c>
      <c r="C41" s="52" t="s">
        <v>63</v>
      </c>
      <c r="D41" s="21">
        <v>100</v>
      </c>
      <c r="E41" s="19">
        <v>0</v>
      </c>
      <c r="F41" s="19">
        <v>0</v>
      </c>
      <c r="G41" s="19">
        <v>0</v>
      </c>
      <c r="H41" s="66">
        <v>0</v>
      </c>
      <c r="I41" s="66">
        <v>100</v>
      </c>
      <c r="J41" s="19">
        <v>0</v>
      </c>
      <c r="K41" s="71">
        <v>0</v>
      </c>
      <c r="L41" s="89">
        <v>0</v>
      </c>
      <c r="M41" s="19">
        <v>0</v>
      </c>
      <c r="N41" s="19">
        <v>0</v>
      </c>
      <c r="O41" s="19">
        <v>0</v>
      </c>
      <c r="P41" s="94">
        <v>0</v>
      </c>
      <c r="Q41" s="66">
        <v>0</v>
      </c>
      <c r="R41" s="19">
        <v>0</v>
      </c>
      <c r="S41" s="20">
        <v>0</v>
      </c>
      <c r="T41" s="21">
        <v>0</v>
      </c>
      <c r="U41" s="19">
        <v>0</v>
      </c>
      <c r="V41" s="19">
        <v>0</v>
      </c>
      <c r="W41" s="19">
        <v>0</v>
      </c>
      <c r="X41" s="19">
        <v>0</v>
      </c>
      <c r="Y41" s="66">
        <v>0</v>
      </c>
      <c r="Z41" s="19">
        <v>0</v>
      </c>
      <c r="AA41" s="71">
        <v>0</v>
      </c>
      <c r="AB41" s="40">
        <v>100</v>
      </c>
      <c r="AC41" s="19">
        <v>0</v>
      </c>
      <c r="AD41" s="19">
        <v>0</v>
      </c>
      <c r="AE41" s="19">
        <v>0</v>
      </c>
      <c r="AF41" s="66">
        <v>0</v>
      </c>
      <c r="AG41" s="66">
        <v>100</v>
      </c>
      <c r="AH41" s="19">
        <v>0</v>
      </c>
      <c r="AI41" s="20">
        <v>0</v>
      </c>
    </row>
    <row r="42" spans="1:35" ht="153.75" thickBot="1">
      <c r="A42" s="252" t="s">
        <v>53</v>
      </c>
      <c r="B42" s="111" t="s">
        <v>50</v>
      </c>
      <c r="C42" s="102"/>
      <c r="D42" s="136">
        <f>D43</f>
        <v>55.317</v>
      </c>
      <c r="E42" s="137">
        <v>0</v>
      </c>
      <c r="F42" s="137">
        <v>0</v>
      </c>
      <c r="G42" s="137">
        <v>0</v>
      </c>
      <c r="H42" s="138">
        <v>0</v>
      </c>
      <c r="I42" s="138">
        <f>I43</f>
        <v>55.317</v>
      </c>
      <c r="J42" s="137">
        <v>0</v>
      </c>
      <c r="K42" s="139">
        <v>0</v>
      </c>
      <c r="L42" s="140">
        <v>0</v>
      </c>
      <c r="M42" s="139">
        <v>0</v>
      </c>
      <c r="N42" s="139">
        <v>0</v>
      </c>
      <c r="O42" s="139">
        <v>0</v>
      </c>
      <c r="P42" s="141">
        <v>0</v>
      </c>
      <c r="Q42" s="171">
        <v>0</v>
      </c>
      <c r="R42" s="139">
        <v>0</v>
      </c>
      <c r="S42" s="139">
        <v>0</v>
      </c>
      <c r="T42" s="136">
        <v>252</v>
      </c>
      <c r="U42" s="137">
        <v>0</v>
      </c>
      <c r="V42" s="137">
        <v>0</v>
      </c>
      <c r="W42" s="137">
        <v>0</v>
      </c>
      <c r="X42" s="137">
        <v>0</v>
      </c>
      <c r="Y42" s="138">
        <v>252</v>
      </c>
      <c r="Z42" s="137">
        <v>0</v>
      </c>
      <c r="AA42" s="142">
        <v>0</v>
      </c>
      <c r="AB42" s="136">
        <f>AG42</f>
        <v>307.317</v>
      </c>
      <c r="AC42" s="137">
        <v>0</v>
      </c>
      <c r="AD42" s="137">
        <v>0</v>
      </c>
      <c r="AE42" s="137">
        <v>0</v>
      </c>
      <c r="AF42" s="138">
        <v>0</v>
      </c>
      <c r="AG42" s="138">
        <f>Y42+Q42+I42</f>
        <v>307.317</v>
      </c>
      <c r="AH42" s="137">
        <v>0</v>
      </c>
      <c r="AI42" s="118">
        <v>0</v>
      </c>
    </row>
    <row r="43" spans="1:35" ht="160.5" customHeight="1" thickBot="1">
      <c r="A43" s="253"/>
      <c r="B43" s="186" t="s">
        <v>60</v>
      </c>
      <c r="C43" s="52" t="s">
        <v>63</v>
      </c>
      <c r="D43" s="104">
        <v>55.317</v>
      </c>
      <c r="E43" s="105">
        <v>0</v>
      </c>
      <c r="F43" s="105">
        <v>0</v>
      </c>
      <c r="G43" s="105">
        <v>0</v>
      </c>
      <c r="H43" s="106">
        <v>0</v>
      </c>
      <c r="I43" s="106">
        <v>55.317</v>
      </c>
      <c r="J43" s="105">
        <v>0</v>
      </c>
      <c r="K43" s="107">
        <v>0</v>
      </c>
      <c r="L43" s="108">
        <v>0</v>
      </c>
      <c r="M43" s="107">
        <v>0</v>
      </c>
      <c r="N43" s="107">
        <v>0</v>
      </c>
      <c r="O43" s="107">
        <v>0</v>
      </c>
      <c r="P43" s="109">
        <v>0</v>
      </c>
      <c r="Q43" s="172">
        <v>0</v>
      </c>
      <c r="R43" s="107">
        <v>0</v>
      </c>
      <c r="S43" s="107">
        <v>0</v>
      </c>
      <c r="T43" s="104">
        <v>252</v>
      </c>
      <c r="U43" s="105">
        <v>0</v>
      </c>
      <c r="V43" s="105">
        <v>0</v>
      </c>
      <c r="W43" s="105">
        <v>0</v>
      </c>
      <c r="X43" s="105">
        <v>0</v>
      </c>
      <c r="Y43" s="106">
        <v>252</v>
      </c>
      <c r="Z43" s="105">
        <v>0</v>
      </c>
      <c r="AA43" s="117">
        <v>0</v>
      </c>
      <c r="AB43" s="104">
        <f>AG43</f>
        <v>307.317</v>
      </c>
      <c r="AC43" s="105">
        <v>0</v>
      </c>
      <c r="AD43" s="105">
        <v>0</v>
      </c>
      <c r="AE43" s="105">
        <v>0</v>
      </c>
      <c r="AF43" s="106">
        <v>0</v>
      </c>
      <c r="AG43" s="106">
        <f>Y43+Q43+I43</f>
        <v>307.317</v>
      </c>
      <c r="AH43" s="105">
        <v>0</v>
      </c>
      <c r="AI43" s="110">
        <v>0</v>
      </c>
    </row>
    <row r="44" spans="1:35" ht="60.75" thickBot="1">
      <c r="A44" s="31"/>
      <c r="B44" s="248" t="s">
        <v>17</v>
      </c>
      <c r="C44" s="249"/>
      <c r="D44" s="34">
        <f aca="true" t="shared" si="11" ref="D44:AI44">D10+D16+D27+D29+D33+D40+D42</f>
        <v>7674.751889999999</v>
      </c>
      <c r="E44" s="34">
        <f t="shared" si="11"/>
        <v>2852.2646</v>
      </c>
      <c r="F44" s="34">
        <f t="shared" si="11"/>
        <v>2261.85895</v>
      </c>
      <c r="G44" s="34">
        <f t="shared" si="11"/>
        <v>169.61934</v>
      </c>
      <c r="H44" s="34">
        <f t="shared" si="11"/>
        <v>1407.8999999999999</v>
      </c>
      <c r="I44" s="168">
        <f t="shared" si="11"/>
        <v>983.1089999999999</v>
      </c>
      <c r="J44" s="34">
        <f t="shared" si="11"/>
        <v>0</v>
      </c>
      <c r="K44" s="34">
        <f t="shared" si="11"/>
        <v>0</v>
      </c>
      <c r="L44" s="34">
        <f t="shared" si="11"/>
        <v>1838.98</v>
      </c>
      <c r="M44" s="34">
        <f t="shared" si="11"/>
        <v>0</v>
      </c>
      <c r="N44" s="34">
        <f t="shared" si="11"/>
        <v>0</v>
      </c>
      <c r="O44" s="34">
        <f t="shared" si="11"/>
        <v>0</v>
      </c>
      <c r="P44" s="34">
        <f t="shared" si="11"/>
        <v>1368.6999999999998</v>
      </c>
      <c r="Q44" s="168">
        <f t="shared" si="11"/>
        <v>470.28</v>
      </c>
      <c r="R44" s="34">
        <f t="shared" si="11"/>
        <v>0</v>
      </c>
      <c r="S44" s="34">
        <f t="shared" si="11"/>
        <v>0</v>
      </c>
      <c r="T44" s="34">
        <f t="shared" si="11"/>
        <v>14825.049900000002</v>
      </c>
      <c r="U44" s="34">
        <f t="shared" si="11"/>
        <v>4485.86767</v>
      </c>
      <c r="V44" s="34">
        <f t="shared" si="11"/>
        <v>4112.18223</v>
      </c>
      <c r="W44" s="34">
        <f t="shared" si="11"/>
        <v>219.7</v>
      </c>
      <c r="X44" s="34">
        <f t="shared" si="11"/>
        <v>3350.8999999999996</v>
      </c>
      <c r="Y44" s="168">
        <f t="shared" si="11"/>
        <v>2656.4</v>
      </c>
      <c r="Z44" s="34">
        <f t="shared" si="11"/>
        <v>0</v>
      </c>
      <c r="AA44" s="34">
        <f t="shared" si="11"/>
        <v>0</v>
      </c>
      <c r="AB44" s="34">
        <f t="shared" si="11"/>
        <v>24338.78179</v>
      </c>
      <c r="AC44" s="34">
        <f t="shared" si="11"/>
        <v>7338.13227</v>
      </c>
      <c r="AD44" s="34">
        <f t="shared" si="11"/>
        <v>6374.04118</v>
      </c>
      <c r="AE44" s="34">
        <f t="shared" si="11"/>
        <v>389.31934</v>
      </c>
      <c r="AF44" s="34">
        <f t="shared" si="11"/>
        <v>6127.500000000001</v>
      </c>
      <c r="AG44" s="168">
        <f t="shared" si="11"/>
        <v>4109.789000000001</v>
      </c>
      <c r="AH44" s="34">
        <f t="shared" si="11"/>
        <v>0</v>
      </c>
      <c r="AI44" s="143">
        <f t="shared" si="11"/>
        <v>0</v>
      </c>
    </row>
    <row r="45" spans="1:35" ht="36.75" customHeight="1">
      <c r="A45" s="241" t="s">
        <v>64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</row>
    <row r="46" spans="1:35" ht="15">
      <c r="A46" s="187" t="s">
        <v>65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</row>
  </sheetData>
  <sheetProtection/>
  <mergeCells count="56">
    <mergeCell ref="C1:V1"/>
    <mergeCell ref="Z1:AI1"/>
    <mergeCell ref="A2:A8"/>
    <mergeCell ref="B2:B8"/>
    <mergeCell ref="C2:C8"/>
    <mergeCell ref="D2:AA2"/>
    <mergeCell ref="AB2:AI5"/>
    <mergeCell ref="D3:K5"/>
    <mergeCell ref="L3:S5"/>
    <mergeCell ref="T3:AA5"/>
    <mergeCell ref="G7:G8"/>
    <mergeCell ref="H7:H8"/>
    <mergeCell ref="T6:T8"/>
    <mergeCell ref="U6:AA6"/>
    <mergeCell ref="N7:N8"/>
    <mergeCell ref="O7:O8"/>
    <mergeCell ref="P7:P8"/>
    <mergeCell ref="Q7:Q8"/>
    <mergeCell ref="W7:W8"/>
    <mergeCell ref="X7:X8"/>
    <mergeCell ref="K7:K8"/>
    <mergeCell ref="M7:M8"/>
    <mergeCell ref="D6:D8"/>
    <mergeCell ref="E6:K6"/>
    <mergeCell ref="L6:L8"/>
    <mergeCell ref="M6:S6"/>
    <mergeCell ref="E7:E8"/>
    <mergeCell ref="F7:F8"/>
    <mergeCell ref="AH7:AH8"/>
    <mergeCell ref="AI7:AI8"/>
    <mergeCell ref="I7:I8"/>
    <mergeCell ref="J7:J8"/>
    <mergeCell ref="AD7:AD8"/>
    <mergeCell ref="AE7:AE8"/>
    <mergeCell ref="R7:R8"/>
    <mergeCell ref="S7:S8"/>
    <mergeCell ref="U7:U8"/>
    <mergeCell ref="V7:V8"/>
    <mergeCell ref="A10:A15"/>
    <mergeCell ref="A16:A26"/>
    <mergeCell ref="Y7:Y8"/>
    <mergeCell ref="Z7:Z8"/>
    <mergeCell ref="AA7:AA8"/>
    <mergeCell ref="AC7:AC8"/>
    <mergeCell ref="AB6:AB8"/>
    <mergeCell ref="AC6:AI6"/>
    <mergeCell ref="AF7:AF8"/>
    <mergeCell ref="AG7:AG8"/>
    <mergeCell ref="A45:AI45"/>
    <mergeCell ref="A46:AI46"/>
    <mergeCell ref="A27:A28"/>
    <mergeCell ref="A29:A32"/>
    <mergeCell ref="A33:A38"/>
    <mergeCell ref="A40:A41"/>
    <mergeCell ref="A42:A43"/>
    <mergeCell ref="B44:C44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2017-02-16T05:18:34Z</cp:lastPrinted>
  <dcterms:created xsi:type="dcterms:W3CDTF">2006-09-16T00:00:00Z</dcterms:created>
  <dcterms:modified xsi:type="dcterms:W3CDTF">2018-04-12T06:02:15Z</dcterms:modified>
  <cp:category/>
  <cp:version/>
  <cp:contentType/>
  <cp:contentStatus/>
</cp:coreProperties>
</file>