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740" windowWidth="13395" windowHeight="1215" firstSheet="1" activeTab="2"/>
  </bookViews>
  <sheets>
    <sheet name="Лист4" sheetId="1" state="hidden" r:id="rId1"/>
    <sheet name="прил 1 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<sst xmlns="http://schemas.openxmlformats.org/spreadsheetml/2006/main" count="357" uniqueCount="152">
  <si>
    <t>Ремонт или замена лифтового оборудования</t>
  </si>
  <si>
    <t>Ремонт системы холодного водоснабжения</t>
  </si>
  <si>
    <t>Ремонт системы водоотведения</t>
  </si>
  <si>
    <t>Ремонт системы электроснабжения</t>
  </si>
  <si>
    <t>Ремонт системы горячего водоснабжения</t>
  </si>
  <si>
    <t>Ремонт крыши</t>
  </si>
  <si>
    <t>№ п/п</t>
  </si>
  <si>
    <t>Адрес многоквартирного дома</t>
  </si>
  <si>
    <t>Стоимость усулуг и (или) работ по капитальному ремонту общего имущества в многоквартирном доме, руб.</t>
  </si>
  <si>
    <t>Всего</t>
  </si>
  <si>
    <t>в том числе по источникам финансирования</t>
  </si>
  <si>
    <t>средства Государственной корпорации - Фонда содействия реформированию жилищно-коммунального хозяйства</t>
  </si>
  <si>
    <t>средства областного бюджета Ульяновской области</t>
  </si>
  <si>
    <t>средства бюджета муниципального образования</t>
  </si>
  <si>
    <t>средства собственников помещений в многоквартирном доме</t>
  </si>
  <si>
    <t>Планируемый срок завершения работ и (или) усулг по капитальному ремонту общего имущества в многоквартирном доме</t>
  </si>
  <si>
    <t>Стоимость услуг и (или) работ по капитальному ремонту общего имущества в многоквартирном доме, руб.</t>
  </si>
  <si>
    <t>Итого:</t>
  </si>
  <si>
    <t>Перечень работ по капитальному ремонту общего имущества в многоквартирном доме</t>
  </si>
  <si>
    <t>Объем работ в соответствии с единицами измерения</t>
  </si>
  <si>
    <t>Единица измерения</t>
  </si>
  <si>
    <t>Предельная стоимость за единицу измерения, руб.</t>
  </si>
  <si>
    <t>в том числе</t>
  </si>
  <si>
    <t>Строительно-монтажные работы</t>
  </si>
  <si>
    <t>Подготовка проектной документации</t>
  </si>
  <si>
    <t>Строительный контроль</t>
  </si>
  <si>
    <t>Экспертиза сметной документации</t>
  </si>
  <si>
    <t>Всего стоимость усул и (или) работ по капитальному ремонту общего имущества в многоквартирном доме</t>
  </si>
  <si>
    <t>Адрес МКД</t>
  </si>
  <si>
    <t>г.Димитровград, ул. Октябрьская,70</t>
  </si>
  <si>
    <t>г.Димитровград, пр. Ленина,42А</t>
  </si>
  <si>
    <t>г.Димитровград, ул. Куйбышева,313</t>
  </si>
  <si>
    <t>г.Димитровград,ул. Курчатова,18</t>
  </si>
  <si>
    <t>Ремонт системы теплоснабжения</t>
  </si>
  <si>
    <t>г.Димитровград, ул. 50 лет Октября,96</t>
  </si>
  <si>
    <t>г.Димитровград, ул. 9 Линия,14</t>
  </si>
  <si>
    <t>г.Димитровград, ул. Тореза,6А</t>
  </si>
  <si>
    <t>г.Димитровград, пр. Ленина,40а</t>
  </si>
  <si>
    <t>г.Димитровград, пр. Ленина,15</t>
  </si>
  <si>
    <t>г.Димитровград, ул. Кирпичная,4</t>
  </si>
  <si>
    <t>г.Димитровград, ул. Курчатова,26</t>
  </si>
  <si>
    <t>г.Димитровград, ул.Куйбышева,323</t>
  </si>
  <si>
    <t>г.Димитровград, ул.Куйбышева,272</t>
  </si>
  <si>
    <t>г.Димитровград,пр.Ленина,30</t>
  </si>
  <si>
    <t>г.Димитровград, ул.Королева,12</t>
  </si>
  <si>
    <t>г.Димитровград,ул.М.Тореза,9</t>
  </si>
  <si>
    <t>г.Димитровград,ул.Куйбышева,289</t>
  </si>
  <si>
    <t>г.Димитровград,пр. Димитрова,27</t>
  </si>
  <si>
    <t>пог.м</t>
  </si>
  <si>
    <t>кв.м</t>
  </si>
  <si>
    <t xml:space="preserve">г.Димитровград,ул. Тореза,9 </t>
  </si>
  <si>
    <t>ед.</t>
  </si>
  <si>
    <t>г.Димитровград, пр.Димитрова,35</t>
  </si>
  <si>
    <t>г.Димитровград, ул. Байкальская,1</t>
  </si>
  <si>
    <t>г.Димитровград, ул. Октябрьская,17</t>
  </si>
  <si>
    <t>куб.м.</t>
  </si>
  <si>
    <t>х</t>
  </si>
  <si>
    <t>Перечень услуг и (или) работ по капитальному ремонту общего имущества в многокваритрном доме</t>
  </si>
  <si>
    <t>Муниципальное образование"г.Димитровград"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</si>
  <si>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г.Димитровград, на 2021-2023 годы</t>
  </si>
  <si>
    <t>Расчет стоимости работ и услуг по капитальному ремонту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г.Димитровград, на 2021-2023 годы</t>
  </si>
  <si>
    <t>Муниципальное образование "г.Димитровград"</t>
  </si>
  <si>
    <t>Разработка и экспертиза проектной документации на ремонт системы холодного водоснабжения</t>
  </si>
  <si>
    <t>Разработка и экспертиза проектной документации на ремонт системы горячего водоснабжения</t>
  </si>
  <si>
    <t>Разработка и экспертиза проектной документации на ремонт системы водоотведения</t>
  </si>
  <si>
    <t>Разработка и экспертиза проектной документации на ремонт крыши</t>
  </si>
  <si>
    <t>Разработка и экспертиза проектной документации на ремонт системы электроснабжения</t>
  </si>
  <si>
    <t>г.Димитровград,ул.Льва Толстого,69</t>
  </si>
  <si>
    <t>г.Димитровград,ул. Королева,3</t>
  </si>
  <si>
    <t>г.Димитровград,ул.Куйбышева,301</t>
  </si>
  <si>
    <t>г.Димитровград,ул.Куйбышева,257</t>
  </si>
  <si>
    <t>г.Димитровград,ул. Хмельницкого,103</t>
  </si>
  <si>
    <t>2021 разработка</t>
  </si>
  <si>
    <t>2022 разработка</t>
  </si>
  <si>
    <t>г.Димитровград,пр. Ленина,30</t>
  </si>
  <si>
    <t>г.Димитровград, пр. Ленина,12</t>
  </si>
  <si>
    <t>г.Димитровград,ул.Курчатова,20</t>
  </si>
  <si>
    <t>г.Димитровград,ул. Курчатова,26А</t>
  </si>
  <si>
    <t>г.Димитровград, ул. Куйбышева,257</t>
  </si>
  <si>
    <t>г.Димитровград, ул. Королева,12</t>
  </si>
  <si>
    <t>г.Димитровград,Куйбышева,28а</t>
  </si>
  <si>
    <t>г.Димитровград,ул. Баданова,86а</t>
  </si>
  <si>
    <t xml:space="preserve">Разработка и экспертиза проектной документации на ремонт фундамента </t>
  </si>
  <si>
    <t>г.Димитровград,ул.Власть Труда,28</t>
  </si>
  <si>
    <t>Разработка и зспертиза проектной документации на ремонт на крыши</t>
  </si>
  <si>
    <t>г.Димитровград,ул.Куйбышева,278</t>
  </si>
  <si>
    <t>г.Димитровград,ул.Самарская,33</t>
  </si>
  <si>
    <t>г.Димитровград,3 интернационала,56</t>
  </si>
  <si>
    <t>г.Димитровград,ул.М.Тореза,3А</t>
  </si>
  <si>
    <t>г.Димитровград,ул.Курчатова,10а</t>
  </si>
  <si>
    <t>Разработка и экспертиза проекной документации на ремонт системы горячего водоснабжения</t>
  </si>
  <si>
    <t>Разработка и экспертиза проекной документации на ремонт системы холодного водоснабжения</t>
  </si>
  <si>
    <t>Разработка и экспертиза проекной документации на ремонт системы водоотведения</t>
  </si>
  <si>
    <t>г.Димитровград,ул. Курчатова,26</t>
  </si>
  <si>
    <t>г.Димитровград,пр.Ленина,40а</t>
  </si>
  <si>
    <t>г.Димитровград,ул. М.Тореза,6а</t>
  </si>
  <si>
    <t>г.Димитровград,ул.9 Линия,14</t>
  </si>
  <si>
    <t>г.Димитровград,ул.50 лет октября,96</t>
  </si>
  <si>
    <t>г.Димитровград,ул. Октябрьская,17</t>
  </si>
  <si>
    <t>г.Димитровград,ул. Байкадьская,1</t>
  </si>
  <si>
    <t>г.Димитровград,пр. Ленина,12</t>
  </si>
  <si>
    <t>г.Димитровград,ул. Кирпичная,4</t>
  </si>
  <si>
    <t>г.Димитровград,ул.Курчатова,26а</t>
  </si>
  <si>
    <t>г.Димитровград,ул.Куйбышева,28а</t>
  </si>
  <si>
    <t>км.в.</t>
  </si>
  <si>
    <t>г.Димитровград,ул.Баданова,86а</t>
  </si>
  <si>
    <t>г.Димитровград,ул.Октябрьская,70</t>
  </si>
  <si>
    <t xml:space="preserve">Ремонт фундамента </t>
  </si>
  <si>
    <t>г.Димитровград,ул.Власть труда,28</t>
  </si>
  <si>
    <t>г.Димитровград,ул.Курчатова,18</t>
  </si>
  <si>
    <t>г.Димитровград,ул.3 интернационала,56</t>
  </si>
  <si>
    <t>г.Димитровград,пр.Димитрова,35</t>
  </si>
  <si>
    <t>г.Димитровград,ул.М.Тореза,3а</t>
  </si>
  <si>
    <t>г.Димитровград,Льва Толстого,69</t>
  </si>
  <si>
    <t>г.Димитровград, ул.Терешковой,8а</t>
  </si>
  <si>
    <t>г.Димитровград,ул.Терешковой,8а</t>
  </si>
  <si>
    <t>г.Димитровград, 9 Линия,21</t>
  </si>
  <si>
    <t>г.Димитровград,ул. 9 Линия,21</t>
  </si>
  <si>
    <t>г.Димитровград, ул. Гончарова,4</t>
  </si>
  <si>
    <t xml:space="preserve">г.Димитровград, ул. Гончарова,4 </t>
  </si>
  <si>
    <t>г.Димитровград,ул. Курчатова,16</t>
  </si>
  <si>
    <t>г.Димитровград, ул.Королева,3</t>
  </si>
  <si>
    <t>г.Димитровград,ул. Куйбышева,272</t>
  </si>
  <si>
    <t>г.Димитровград, ул. Куйбышева,323</t>
  </si>
  <si>
    <t>г.Димитровград,ул. Куйбышева,301</t>
  </si>
  <si>
    <t>г.Димитровград,пр. Ленина,15</t>
  </si>
  <si>
    <t>г.Димитровград,ул. Хмельницкая,103</t>
  </si>
  <si>
    <t>г.Димитровград,пр. Ленина,42а</t>
  </si>
  <si>
    <t>Ремонт фундамента</t>
  </si>
  <si>
    <t>Разработка и экспертиза проектной документации на ремонт или замену лифтового оборудования</t>
  </si>
  <si>
    <t>Разработка и экспертиза проектной документации на ремонт электроснабжения</t>
  </si>
  <si>
    <t>Разработка и экспертиза проектной документации на ремонт теплоснабжения</t>
  </si>
  <si>
    <t>Разработка и зспертиза проектной документации на ремонт системы холодного водоснабжения</t>
  </si>
  <si>
    <t>г.Димитровград,ул. Театральная,8а</t>
  </si>
  <si>
    <t>г.Димитровград, ул. Менделеева,2</t>
  </si>
  <si>
    <t>г.Димитровград, ул. Курчатова,22</t>
  </si>
  <si>
    <t>Разработка и экспертиза проектной документации системы холодного водоснабжения</t>
  </si>
  <si>
    <t>Разработка и экспертиза проектной документации системы горячего водоснабжения</t>
  </si>
  <si>
    <t>Разработка и экспертиза проектной документации системы водоотведения</t>
  </si>
  <si>
    <t>г.Димитровград, ул.Курчатова,22</t>
  </si>
  <si>
    <t>г.Димитровград, пр. Димитрова,19</t>
  </si>
  <si>
    <t>г. Димитровград, пр. Димитрова,19</t>
  </si>
  <si>
    <t xml:space="preserve">Разработка и экспертиза проектной документации на ремонт крыши </t>
  </si>
  <si>
    <t>Ремонт  системы электроснабжения</t>
  </si>
  <si>
    <t>г.Димитровград, пр. Димитрова,27</t>
  </si>
  <si>
    <t>Разработка и зспертиза проектной документации на ремонт системы горячего водоснабжения</t>
  </si>
  <si>
    <t>Ремонт  крыши</t>
  </si>
  <si>
    <t>Разработка и эспертиза проектной документации на ремонт крыши</t>
  </si>
  <si>
    <t>Разработка и эспертиза проектной документации на ремонт фасада</t>
  </si>
  <si>
    <t>Ремонт фасада</t>
  </si>
  <si>
    <t xml:space="preserve">ПРИЛОЖЕНИЕ № 1
к постановлению
Администрации города
от 14.10.2020_ № 2186
</t>
  </si>
  <si>
    <t xml:space="preserve">ПРИЛОЖЕНИЕ № 2
к постановлению
Администрации города
от 14.10.2020 № 2186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</si>
</sst>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;[Red]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28">
    <font>
      <sz val="11"/>
      <color indexed="8"/>
      <name val="Times New Roman"/>
      <family val="2"/>
    </font>
    <font>
      <sz val="8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11"/>
      <color indexed="10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b/>
      <sz val="1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 textRotation="9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left" vertical="center" textRotation="90" wrapText="1"/>
    </xf>
    <xf numFmtId="0" fontId="22" fillId="0" borderId="12" xfId="0" applyFont="1" applyFill="1" applyBorder="1" applyAlignment="1">
      <alignment horizontal="left" vertical="center" textRotation="90" wrapText="1"/>
    </xf>
    <xf numFmtId="0" fontId="22" fillId="0" borderId="13" xfId="0" applyFont="1" applyFill="1" applyBorder="1" applyAlignment="1">
      <alignment horizontal="left" vertical="center" textRotation="90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justify" wrapText="1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zoomScale="70" zoomScaleNormal="70" zoomScalePageLayoutView="0" workbookViewId="0" topLeftCell="A4">
      <selection activeCell="H1" sqref="H1:I1"/>
    </sheetView>
  </sheetViews>
  <sheetFormatPr defaultColWidth="9.140625" defaultRowHeight="15"/>
  <cols>
    <col min="1" max="1" width="5.28125" style="30" customWidth="1"/>
    <col min="2" max="2" width="6.28125" style="31" customWidth="1"/>
    <col min="3" max="3" width="16.57421875" style="32" customWidth="1"/>
    <col min="4" max="4" width="14.7109375" style="33" customWidth="1"/>
    <col min="5" max="5" width="8.28125" style="33" customWidth="1"/>
    <col min="6" max="6" width="6.57421875" style="33" customWidth="1"/>
    <col min="7" max="7" width="6.8515625" style="33" customWidth="1"/>
    <col min="8" max="8" width="16.00390625" style="33" customWidth="1"/>
    <col min="9" max="9" width="13.421875" style="32" customWidth="1"/>
    <col min="10" max="16384" width="9.140625" style="5" customWidth="1"/>
  </cols>
  <sheetData>
    <row r="1" spans="8:9" ht="94.5" customHeight="1">
      <c r="H1" s="69" t="s">
        <v>150</v>
      </c>
      <c r="I1" s="70"/>
    </row>
    <row r="2" spans="1:9" ht="60" customHeight="1">
      <c r="A2" s="73" t="s">
        <v>59</v>
      </c>
      <c r="B2" s="73"/>
      <c r="C2" s="73"/>
      <c r="D2" s="73"/>
      <c r="E2" s="73"/>
      <c r="F2" s="73"/>
      <c r="G2" s="73"/>
      <c r="H2" s="73"/>
      <c r="I2" s="73"/>
    </row>
    <row r="3" spans="1:9" ht="29.25" customHeight="1">
      <c r="A3" s="72" t="s">
        <v>6</v>
      </c>
      <c r="B3" s="48" t="s">
        <v>7</v>
      </c>
      <c r="C3" s="71" t="s">
        <v>57</v>
      </c>
      <c r="D3" s="71" t="s">
        <v>16</v>
      </c>
      <c r="E3" s="71"/>
      <c r="F3" s="71"/>
      <c r="G3" s="71"/>
      <c r="H3" s="71"/>
      <c r="I3" s="71" t="s">
        <v>15</v>
      </c>
    </row>
    <row r="4" spans="1:9" ht="15">
      <c r="A4" s="72"/>
      <c r="B4" s="49"/>
      <c r="C4" s="71"/>
      <c r="D4" s="71" t="s">
        <v>9</v>
      </c>
      <c r="E4" s="72" t="s">
        <v>10</v>
      </c>
      <c r="F4" s="72"/>
      <c r="G4" s="72"/>
      <c r="H4" s="72"/>
      <c r="I4" s="71"/>
    </row>
    <row r="5" spans="1:9" ht="193.5" customHeight="1">
      <c r="A5" s="72"/>
      <c r="B5" s="50"/>
      <c r="C5" s="71"/>
      <c r="D5" s="71"/>
      <c r="E5" s="35" t="s">
        <v>11</v>
      </c>
      <c r="F5" s="35" t="s">
        <v>12</v>
      </c>
      <c r="G5" s="35" t="s">
        <v>13</v>
      </c>
      <c r="H5" s="35" t="s">
        <v>14</v>
      </c>
      <c r="I5" s="71"/>
    </row>
    <row r="6" spans="1:9" ht="19.5" customHeight="1">
      <c r="A6" s="57" t="s">
        <v>58</v>
      </c>
      <c r="B6" s="58"/>
      <c r="C6" s="58"/>
      <c r="D6" s="58"/>
      <c r="E6" s="58"/>
      <c r="F6" s="58"/>
      <c r="G6" s="58"/>
      <c r="H6" s="58"/>
      <c r="I6" s="59"/>
    </row>
    <row r="7" spans="1:9" ht="111.75" customHeight="1">
      <c r="A7" s="66">
        <v>1</v>
      </c>
      <c r="B7" s="64" t="s">
        <v>31</v>
      </c>
      <c r="C7" s="35" t="s">
        <v>62</v>
      </c>
      <c r="D7" s="38">
        <f>'прил 2'!H8+'прил 2'!J8</f>
        <v>29920</v>
      </c>
      <c r="E7" s="38">
        <v>0</v>
      </c>
      <c r="F7" s="38">
        <v>0</v>
      </c>
      <c r="G7" s="38">
        <v>0</v>
      </c>
      <c r="H7" s="38">
        <f aca="true" t="shared" si="0" ref="H7:H14">D7</f>
        <v>29920</v>
      </c>
      <c r="I7" s="34">
        <v>2021</v>
      </c>
    </row>
    <row r="8" spans="1:20" ht="73.5" customHeight="1">
      <c r="A8" s="81"/>
      <c r="B8" s="82"/>
      <c r="C8" s="35" t="s">
        <v>1</v>
      </c>
      <c r="D8" s="38">
        <f>'прил 2'!K8-'прил 2'!H8-'прил 2'!J8</f>
        <v>555641.6</v>
      </c>
      <c r="E8" s="38">
        <v>0</v>
      </c>
      <c r="F8" s="38">
        <v>0</v>
      </c>
      <c r="G8" s="38">
        <v>0</v>
      </c>
      <c r="H8" s="38">
        <f t="shared" si="0"/>
        <v>555641.6</v>
      </c>
      <c r="I8" s="34">
        <v>2021</v>
      </c>
      <c r="P8" s="23"/>
      <c r="Q8" s="23"/>
      <c r="R8" s="23"/>
      <c r="S8" s="23"/>
      <c r="T8" s="23"/>
    </row>
    <row r="9" spans="1:20" ht="90.75" customHeight="1">
      <c r="A9" s="81"/>
      <c r="B9" s="82"/>
      <c r="C9" s="35" t="s">
        <v>3</v>
      </c>
      <c r="D9" s="38">
        <f>'прил 2'!K9-D10</f>
        <v>995865</v>
      </c>
      <c r="E9" s="38">
        <v>0</v>
      </c>
      <c r="F9" s="38">
        <v>0</v>
      </c>
      <c r="G9" s="38">
        <v>0</v>
      </c>
      <c r="H9" s="38">
        <f t="shared" si="0"/>
        <v>995865</v>
      </c>
      <c r="I9" s="34">
        <v>2023</v>
      </c>
      <c r="P9" s="23"/>
      <c r="Q9" s="23"/>
      <c r="R9" s="23"/>
      <c r="S9" s="23"/>
      <c r="T9" s="23"/>
    </row>
    <row r="10" spans="1:20" ht="90.75" customHeight="1">
      <c r="A10" s="68"/>
      <c r="B10" s="83"/>
      <c r="C10" s="35" t="s">
        <v>66</v>
      </c>
      <c r="D10" s="38">
        <f>'прил 2'!H9+'прил 2'!J9</f>
        <v>53625</v>
      </c>
      <c r="E10" s="38">
        <v>0</v>
      </c>
      <c r="F10" s="38">
        <v>0</v>
      </c>
      <c r="G10" s="38">
        <v>0</v>
      </c>
      <c r="H10" s="38">
        <f t="shared" si="0"/>
        <v>53625</v>
      </c>
      <c r="I10" s="34">
        <v>2022</v>
      </c>
      <c r="P10" s="23"/>
      <c r="Q10" s="23"/>
      <c r="R10" s="23"/>
      <c r="S10" s="23"/>
      <c r="T10" s="23"/>
    </row>
    <row r="11" spans="1:9" ht="90.75" customHeight="1">
      <c r="A11" s="37">
        <v>2</v>
      </c>
      <c r="B11" s="41" t="s">
        <v>144</v>
      </c>
      <c r="C11" s="35" t="s">
        <v>33</v>
      </c>
      <c r="D11" s="38">
        <v>7871931.03</v>
      </c>
      <c r="E11" s="38">
        <v>0</v>
      </c>
      <c r="F11" s="38">
        <v>0</v>
      </c>
      <c r="G11" s="38">
        <v>0</v>
      </c>
      <c r="H11" s="38">
        <f t="shared" si="0"/>
        <v>7871931.03</v>
      </c>
      <c r="I11" s="34">
        <v>2022</v>
      </c>
    </row>
    <row r="12" spans="1:9" ht="90.75" customHeight="1">
      <c r="A12" s="66">
        <v>3</v>
      </c>
      <c r="B12" s="64" t="s">
        <v>46</v>
      </c>
      <c r="C12" s="35" t="s">
        <v>65</v>
      </c>
      <c r="D12" s="38">
        <f>'прил 2'!H11+'прил 2'!J11</f>
        <v>121220</v>
      </c>
      <c r="E12" s="38">
        <v>0</v>
      </c>
      <c r="F12" s="38">
        <v>0</v>
      </c>
      <c r="G12" s="38">
        <v>0</v>
      </c>
      <c r="H12" s="38">
        <f t="shared" si="0"/>
        <v>121220</v>
      </c>
      <c r="I12" s="34">
        <v>2021</v>
      </c>
    </row>
    <row r="13" spans="1:9" ht="101.25" customHeight="1">
      <c r="A13" s="68"/>
      <c r="B13" s="63"/>
      <c r="C13" s="34" t="s">
        <v>5</v>
      </c>
      <c r="D13" s="38">
        <f>'прил 2'!K11-D12</f>
        <v>2251165.6</v>
      </c>
      <c r="E13" s="38">
        <v>0</v>
      </c>
      <c r="F13" s="38">
        <v>0</v>
      </c>
      <c r="G13" s="38">
        <v>0</v>
      </c>
      <c r="H13" s="38">
        <f t="shared" si="0"/>
        <v>2251165.6</v>
      </c>
      <c r="I13" s="34">
        <v>2021</v>
      </c>
    </row>
    <row r="14" spans="1:9" ht="93.75" customHeight="1">
      <c r="A14" s="66">
        <v>4</v>
      </c>
      <c r="B14" s="64" t="s">
        <v>45</v>
      </c>
      <c r="C14" s="35" t="s">
        <v>65</v>
      </c>
      <c r="D14" s="38">
        <f>'прил 2'!H12+'прил 2'!J12</f>
        <v>132000</v>
      </c>
      <c r="E14" s="38">
        <v>0</v>
      </c>
      <c r="F14" s="38">
        <v>0</v>
      </c>
      <c r="G14" s="38">
        <v>0</v>
      </c>
      <c r="H14" s="38">
        <f t="shared" si="0"/>
        <v>132000</v>
      </c>
      <c r="I14" s="34">
        <v>2021</v>
      </c>
    </row>
    <row r="15" spans="1:9" ht="79.5" customHeight="1">
      <c r="A15" s="68"/>
      <c r="B15" s="63"/>
      <c r="C15" s="35" t="s">
        <v>5</v>
      </c>
      <c r="D15" s="38">
        <f>'прил 2'!K12-D14</f>
        <v>2451360</v>
      </c>
      <c r="E15" s="38">
        <v>0</v>
      </c>
      <c r="F15" s="38">
        <v>0</v>
      </c>
      <c r="G15" s="38">
        <v>0</v>
      </c>
      <c r="H15" s="38">
        <f>D15</f>
        <v>2451360</v>
      </c>
      <c r="I15" s="34">
        <v>2021</v>
      </c>
    </row>
    <row r="16" spans="1:9" ht="79.5" customHeight="1">
      <c r="A16" s="66">
        <v>5</v>
      </c>
      <c r="B16" s="64" t="s">
        <v>68</v>
      </c>
      <c r="C16" s="35" t="s">
        <v>65</v>
      </c>
      <c r="D16" s="38">
        <f>'прил 2'!H13+'прил 2'!J13</f>
        <v>132000</v>
      </c>
      <c r="E16" s="38">
        <v>0</v>
      </c>
      <c r="F16" s="38">
        <v>0</v>
      </c>
      <c r="G16" s="38">
        <v>0</v>
      </c>
      <c r="H16" s="38">
        <f>D16</f>
        <v>132000</v>
      </c>
      <c r="I16" s="34">
        <v>2021</v>
      </c>
    </row>
    <row r="17" spans="1:9" ht="82.5" customHeight="1">
      <c r="A17" s="68"/>
      <c r="B17" s="63"/>
      <c r="C17" s="35" t="s">
        <v>5</v>
      </c>
      <c r="D17" s="38">
        <f>'прил 2'!K13-D16</f>
        <v>2451360</v>
      </c>
      <c r="E17" s="38">
        <v>0</v>
      </c>
      <c r="F17" s="38">
        <v>0</v>
      </c>
      <c r="G17" s="38">
        <v>0</v>
      </c>
      <c r="H17" s="38">
        <f>D17</f>
        <v>2451360</v>
      </c>
      <c r="I17" s="34">
        <v>2021</v>
      </c>
    </row>
    <row r="18" spans="1:9" ht="82.5" customHeight="1">
      <c r="A18" s="66">
        <v>6</v>
      </c>
      <c r="B18" s="64" t="s">
        <v>42</v>
      </c>
      <c r="C18" s="35" t="s">
        <v>65</v>
      </c>
      <c r="D18" s="38">
        <f>'прил 2'!H14+'прил 2'!J14</f>
        <v>132000</v>
      </c>
      <c r="E18" s="38">
        <v>0</v>
      </c>
      <c r="F18" s="38">
        <v>0</v>
      </c>
      <c r="G18" s="38">
        <v>0</v>
      </c>
      <c r="H18" s="38">
        <f>D18</f>
        <v>132000</v>
      </c>
      <c r="I18" s="34">
        <v>2021</v>
      </c>
    </row>
    <row r="19" spans="1:9" ht="87" customHeight="1">
      <c r="A19" s="68"/>
      <c r="B19" s="63"/>
      <c r="C19" s="35" t="s">
        <v>5</v>
      </c>
      <c r="D19" s="38">
        <f>'прил 2'!K14-D18</f>
        <v>2451360</v>
      </c>
      <c r="E19" s="38">
        <v>0</v>
      </c>
      <c r="F19" s="38">
        <v>0</v>
      </c>
      <c r="G19" s="38">
        <v>0</v>
      </c>
      <c r="H19" s="38">
        <f aca="true" t="shared" si="1" ref="H19:H35">D19</f>
        <v>2451360</v>
      </c>
      <c r="I19" s="34">
        <v>2023</v>
      </c>
    </row>
    <row r="20" spans="1:9" ht="87" customHeight="1">
      <c r="A20" s="66">
        <v>7</v>
      </c>
      <c r="B20" s="64" t="s">
        <v>41</v>
      </c>
      <c r="C20" s="35" t="s">
        <v>65</v>
      </c>
      <c r="D20" s="38">
        <f>'прил 2'!H15+'прил 2'!J15</f>
        <v>167200</v>
      </c>
      <c r="E20" s="38">
        <v>0</v>
      </c>
      <c r="F20" s="38">
        <v>0</v>
      </c>
      <c r="G20" s="38">
        <v>0</v>
      </c>
      <c r="H20" s="38">
        <f>D20</f>
        <v>167200</v>
      </c>
      <c r="I20" s="34">
        <v>2021</v>
      </c>
    </row>
    <row r="21" spans="1:9" ht="84.75" customHeight="1">
      <c r="A21" s="68"/>
      <c r="B21" s="63"/>
      <c r="C21" s="34" t="s">
        <v>5</v>
      </c>
      <c r="D21" s="38">
        <f>'прил 2'!K15-D20</f>
        <v>3105056</v>
      </c>
      <c r="E21" s="38">
        <v>0</v>
      </c>
      <c r="F21" s="38">
        <v>0</v>
      </c>
      <c r="G21" s="38">
        <v>0</v>
      </c>
      <c r="H21" s="38">
        <f t="shared" si="1"/>
        <v>3105056</v>
      </c>
      <c r="I21" s="34">
        <v>2021</v>
      </c>
    </row>
    <row r="22" spans="1:9" ht="84.75" customHeight="1">
      <c r="A22" s="66">
        <v>8</v>
      </c>
      <c r="B22" s="64" t="s">
        <v>69</v>
      </c>
      <c r="C22" s="35" t="s">
        <v>131</v>
      </c>
      <c r="D22" s="38">
        <f>'прил 2'!H16+'прил 2'!J16</f>
        <v>82500</v>
      </c>
      <c r="E22" s="38">
        <v>0</v>
      </c>
      <c r="F22" s="38">
        <v>0</v>
      </c>
      <c r="G22" s="38">
        <v>0</v>
      </c>
      <c r="H22" s="38">
        <f>D22</f>
        <v>82500</v>
      </c>
      <c r="I22" s="34">
        <v>2021</v>
      </c>
    </row>
    <row r="23" spans="1:9" ht="88.5" customHeight="1">
      <c r="A23" s="68"/>
      <c r="B23" s="63"/>
      <c r="C23" s="35" t="s">
        <v>33</v>
      </c>
      <c r="D23" s="38">
        <f>'прил 2'!K16-D22</f>
        <v>1532100</v>
      </c>
      <c r="E23" s="38">
        <v>0</v>
      </c>
      <c r="F23" s="38">
        <v>0</v>
      </c>
      <c r="G23" s="38">
        <v>0</v>
      </c>
      <c r="H23" s="38">
        <f t="shared" si="1"/>
        <v>1532100</v>
      </c>
      <c r="I23" s="34">
        <v>2022</v>
      </c>
    </row>
    <row r="24" spans="1:9" ht="88.5" customHeight="1">
      <c r="A24" s="66">
        <v>9</v>
      </c>
      <c r="B24" s="64" t="s">
        <v>40</v>
      </c>
      <c r="C24" s="35" t="s">
        <v>65</v>
      </c>
      <c r="D24" s="38">
        <f>'прил 2'!H17+'прил 2'!J17</f>
        <v>132000</v>
      </c>
      <c r="E24" s="38">
        <v>0</v>
      </c>
      <c r="F24" s="38">
        <v>0</v>
      </c>
      <c r="G24" s="38">
        <v>0</v>
      </c>
      <c r="H24" s="38">
        <f>D24</f>
        <v>132000</v>
      </c>
      <c r="I24" s="34">
        <v>2021</v>
      </c>
    </row>
    <row r="25" spans="1:9" ht="118.5" customHeight="1">
      <c r="A25" s="68"/>
      <c r="B25" s="63"/>
      <c r="C25" s="34" t="s">
        <v>5</v>
      </c>
      <c r="D25" s="38">
        <f>'прил 2'!K17-D24</f>
        <v>2451360</v>
      </c>
      <c r="E25" s="38">
        <v>0</v>
      </c>
      <c r="F25" s="38">
        <v>0</v>
      </c>
      <c r="G25" s="38">
        <v>0</v>
      </c>
      <c r="H25" s="38">
        <f t="shared" si="1"/>
        <v>2451360</v>
      </c>
      <c r="I25" s="34">
        <v>2021</v>
      </c>
    </row>
    <row r="26" spans="1:9" ht="118.5" customHeight="1">
      <c r="A26" s="66">
        <v>10</v>
      </c>
      <c r="B26" s="64" t="s">
        <v>38</v>
      </c>
      <c r="C26" s="35" t="s">
        <v>129</v>
      </c>
      <c r="D26" s="38">
        <f>'прил 2'!H18+'прил 2'!J18</f>
        <v>104500</v>
      </c>
      <c r="E26" s="38">
        <v>0</v>
      </c>
      <c r="F26" s="38">
        <v>0</v>
      </c>
      <c r="G26" s="38">
        <v>0</v>
      </c>
      <c r="H26" s="38">
        <f>D26</f>
        <v>104500</v>
      </c>
      <c r="I26" s="34">
        <v>2022</v>
      </c>
    </row>
    <row r="27" spans="1:9" ht="78.75" customHeight="1">
      <c r="A27" s="68"/>
      <c r="B27" s="63"/>
      <c r="C27" s="35" t="s">
        <v>0</v>
      </c>
      <c r="D27" s="38">
        <f>'прил 2'!K18-D26</f>
        <v>1940660</v>
      </c>
      <c r="E27" s="38">
        <v>0</v>
      </c>
      <c r="F27" s="38">
        <v>0</v>
      </c>
      <c r="G27" s="38">
        <v>0</v>
      </c>
      <c r="H27" s="38">
        <f t="shared" si="1"/>
        <v>1940660</v>
      </c>
      <c r="I27" s="34">
        <v>2022</v>
      </c>
    </row>
    <row r="28" spans="1:9" ht="78.75" customHeight="1">
      <c r="A28" s="66">
        <v>11</v>
      </c>
      <c r="B28" s="64" t="s">
        <v>37</v>
      </c>
      <c r="C28" s="35" t="s">
        <v>65</v>
      </c>
      <c r="D28" s="38">
        <f>'прил 2'!H19+'прил 2'!J19</f>
        <v>132000</v>
      </c>
      <c r="E28" s="38">
        <v>0</v>
      </c>
      <c r="F28" s="38">
        <v>0</v>
      </c>
      <c r="G28" s="38">
        <v>0</v>
      </c>
      <c r="H28" s="38">
        <f>D28</f>
        <v>132000</v>
      </c>
      <c r="I28" s="34">
        <v>2021</v>
      </c>
    </row>
    <row r="29" spans="1:9" ht="93.75" customHeight="1">
      <c r="A29" s="68"/>
      <c r="B29" s="63"/>
      <c r="C29" s="35" t="s">
        <v>5</v>
      </c>
      <c r="D29" s="38">
        <f>'прил 2'!K19-D28</f>
        <v>2451360</v>
      </c>
      <c r="E29" s="38">
        <v>0</v>
      </c>
      <c r="F29" s="38">
        <v>0</v>
      </c>
      <c r="G29" s="38">
        <v>0</v>
      </c>
      <c r="H29" s="38">
        <f t="shared" si="1"/>
        <v>2451360</v>
      </c>
      <c r="I29" s="34">
        <v>2023</v>
      </c>
    </row>
    <row r="30" spans="1:9" ht="93.75" customHeight="1">
      <c r="A30" s="66">
        <v>12</v>
      </c>
      <c r="B30" s="64" t="s">
        <v>36</v>
      </c>
      <c r="C30" s="35" t="s">
        <v>65</v>
      </c>
      <c r="D30" s="38">
        <f>'прил 2'!H20+'прил 2'!J20</f>
        <v>132000</v>
      </c>
      <c r="E30" s="38">
        <v>0</v>
      </c>
      <c r="F30" s="38">
        <v>0</v>
      </c>
      <c r="G30" s="38">
        <v>0</v>
      </c>
      <c r="H30" s="38">
        <f>D30</f>
        <v>132000</v>
      </c>
      <c r="I30" s="34">
        <v>2021</v>
      </c>
    </row>
    <row r="31" spans="1:9" ht="90" customHeight="1">
      <c r="A31" s="68"/>
      <c r="B31" s="63"/>
      <c r="C31" s="35" t="s">
        <v>5</v>
      </c>
      <c r="D31" s="38">
        <f>'прил 2'!K20-D30</f>
        <v>2451360</v>
      </c>
      <c r="E31" s="38">
        <v>0</v>
      </c>
      <c r="F31" s="38">
        <v>0</v>
      </c>
      <c r="G31" s="38">
        <v>0</v>
      </c>
      <c r="H31" s="38">
        <f t="shared" si="1"/>
        <v>2451360</v>
      </c>
      <c r="I31" s="34">
        <v>2021</v>
      </c>
    </row>
    <row r="32" spans="1:9" ht="90" customHeight="1">
      <c r="A32" s="66">
        <v>13</v>
      </c>
      <c r="B32" s="64" t="s">
        <v>35</v>
      </c>
      <c r="C32" s="35" t="s">
        <v>65</v>
      </c>
      <c r="D32" s="38">
        <f>'прил 2'!H21+'прил 2'!J21</f>
        <v>125400</v>
      </c>
      <c r="E32" s="38">
        <v>0</v>
      </c>
      <c r="F32" s="38">
        <v>0</v>
      </c>
      <c r="G32" s="38">
        <v>0</v>
      </c>
      <c r="H32" s="38">
        <f>D32</f>
        <v>125400</v>
      </c>
      <c r="I32" s="34">
        <v>2021</v>
      </c>
    </row>
    <row r="33" spans="1:9" ht="93.75" customHeight="1">
      <c r="A33" s="68"/>
      <c r="B33" s="63"/>
      <c r="C33" s="34" t="s">
        <v>5</v>
      </c>
      <c r="D33" s="38">
        <f>'прил 2'!K21-D32</f>
        <v>2328792</v>
      </c>
      <c r="E33" s="38">
        <v>0</v>
      </c>
      <c r="F33" s="38">
        <v>0</v>
      </c>
      <c r="G33" s="38">
        <v>0</v>
      </c>
      <c r="H33" s="38">
        <f t="shared" si="1"/>
        <v>2328792</v>
      </c>
      <c r="I33" s="34">
        <v>2021</v>
      </c>
    </row>
    <row r="34" spans="1:9" ht="75.75" customHeight="1">
      <c r="A34" s="66">
        <v>14</v>
      </c>
      <c r="B34" s="64" t="s">
        <v>34</v>
      </c>
      <c r="C34" s="35" t="s">
        <v>65</v>
      </c>
      <c r="D34" s="38">
        <f>'прил 2'!H22+'прил 2'!J22</f>
        <v>167200</v>
      </c>
      <c r="E34" s="38">
        <v>0</v>
      </c>
      <c r="F34" s="38">
        <v>0</v>
      </c>
      <c r="G34" s="38">
        <v>0</v>
      </c>
      <c r="H34" s="38">
        <f>D34</f>
        <v>167200</v>
      </c>
      <c r="I34" s="34">
        <v>2021</v>
      </c>
    </row>
    <row r="35" spans="1:9" ht="109.5" customHeight="1">
      <c r="A35" s="68"/>
      <c r="B35" s="63"/>
      <c r="C35" s="34" t="s">
        <v>5</v>
      </c>
      <c r="D35" s="38">
        <f>'прил 2'!K22-D34</f>
        <v>3105056</v>
      </c>
      <c r="E35" s="38">
        <v>0</v>
      </c>
      <c r="F35" s="38">
        <v>0</v>
      </c>
      <c r="G35" s="38">
        <v>0</v>
      </c>
      <c r="H35" s="38">
        <f t="shared" si="1"/>
        <v>3105056</v>
      </c>
      <c r="I35" s="34">
        <v>2021</v>
      </c>
    </row>
    <row r="36" spans="1:9" ht="74.25" customHeight="1">
      <c r="A36" s="66">
        <v>15</v>
      </c>
      <c r="B36" s="64" t="s">
        <v>71</v>
      </c>
      <c r="C36" s="35" t="s">
        <v>5</v>
      </c>
      <c r="D36" s="38">
        <f>'прил 2'!K23-D37</f>
        <v>1470816</v>
      </c>
      <c r="E36" s="38">
        <v>0</v>
      </c>
      <c r="F36" s="38">
        <v>0</v>
      </c>
      <c r="G36" s="38">
        <v>0</v>
      </c>
      <c r="H36" s="38">
        <f aca="true" t="shared" si="2" ref="H36:H49">D36</f>
        <v>1470816</v>
      </c>
      <c r="I36" s="34">
        <v>2022</v>
      </c>
    </row>
    <row r="37" spans="1:9" ht="74.25" customHeight="1">
      <c r="A37" s="67"/>
      <c r="B37" s="65"/>
      <c r="C37" s="35" t="s">
        <v>65</v>
      </c>
      <c r="D37" s="38">
        <f>'прил 2'!H23+'прил 2'!J23</f>
        <v>79200</v>
      </c>
      <c r="E37" s="38">
        <v>0</v>
      </c>
      <c r="F37" s="38">
        <v>0</v>
      </c>
      <c r="G37" s="38">
        <v>0</v>
      </c>
      <c r="H37" s="38">
        <f t="shared" si="2"/>
        <v>79200</v>
      </c>
      <c r="I37" s="34">
        <v>2021</v>
      </c>
    </row>
    <row r="38" spans="1:9" ht="74.25" customHeight="1">
      <c r="A38" s="66">
        <v>16</v>
      </c>
      <c r="B38" s="62" t="s">
        <v>54</v>
      </c>
      <c r="C38" s="35" t="s">
        <v>65</v>
      </c>
      <c r="D38" s="38">
        <f>'прил 2'!H24+'прил 2'!J24</f>
        <v>83600</v>
      </c>
      <c r="E38" s="38">
        <v>0</v>
      </c>
      <c r="F38" s="38">
        <v>0</v>
      </c>
      <c r="G38" s="38">
        <v>0</v>
      </c>
      <c r="H38" s="38">
        <f t="shared" si="2"/>
        <v>83600</v>
      </c>
      <c r="I38" s="34">
        <v>2021</v>
      </c>
    </row>
    <row r="39" spans="1:9" ht="74.25" customHeight="1">
      <c r="A39" s="67"/>
      <c r="B39" s="65"/>
      <c r="C39" s="35" t="s">
        <v>5</v>
      </c>
      <c r="D39" s="38">
        <f>'прил 2'!K24-D38</f>
        <v>1552528</v>
      </c>
      <c r="E39" s="38">
        <v>0</v>
      </c>
      <c r="F39" s="38">
        <v>0</v>
      </c>
      <c r="G39" s="38">
        <v>0</v>
      </c>
      <c r="H39" s="38">
        <f t="shared" si="2"/>
        <v>1552528</v>
      </c>
      <c r="I39" s="34">
        <v>2022</v>
      </c>
    </row>
    <row r="40" spans="1:9" s="1" customFormat="1" ht="81.75" customHeight="1">
      <c r="A40" s="75">
        <v>17</v>
      </c>
      <c r="B40" s="64" t="s">
        <v>53</v>
      </c>
      <c r="C40" s="35" t="s">
        <v>5</v>
      </c>
      <c r="D40" s="38">
        <f>'прил 2'!K25-D41</f>
        <v>2134726</v>
      </c>
      <c r="E40" s="38">
        <v>0</v>
      </c>
      <c r="F40" s="38">
        <v>0</v>
      </c>
      <c r="G40" s="38">
        <v>0</v>
      </c>
      <c r="H40" s="38">
        <f t="shared" si="2"/>
        <v>2134726</v>
      </c>
      <c r="I40" s="34">
        <v>2022</v>
      </c>
    </row>
    <row r="41" spans="1:9" s="1" customFormat="1" ht="72.75" customHeight="1">
      <c r="A41" s="76"/>
      <c r="B41" s="77"/>
      <c r="C41" s="35" t="s">
        <v>65</v>
      </c>
      <c r="D41" s="38">
        <f>'прил 2'!H25+'прил 2'!J25</f>
        <v>114950</v>
      </c>
      <c r="E41" s="38">
        <v>0</v>
      </c>
      <c r="F41" s="38">
        <v>0</v>
      </c>
      <c r="G41" s="38">
        <v>0</v>
      </c>
      <c r="H41" s="38">
        <f t="shared" si="2"/>
        <v>114950</v>
      </c>
      <c r="I41" s="34">
        <v>2021</v>
      </c>
    </row>
    <row r="42" spans="1:9" s="1" customFormat="1" ht="72.75" customHeight="1">
      <c r="A42" s="71">
        <v>18</v>
      </c>
      <c r="B42" s="78" t="s">
        <v>30</v>
      </c>
      <c r="C42" s="35" t="s">
        <v>5</v>
      </c>
      <c r="D42" s="38">
        <f>'прил 2'!K26-D43</f>
        <v>3186768</v>
      </c>
      <c r="E42" s="38">
        <v>0</v>
      </c>
      <c r="F42" s="38">
        <v>0</v>
      </c>
      <c r="G42" s="38">
        <v>0</v>
      </c>
      <c r="H42" s="38">
        <f t="shared" si="2"/>
        <v>3186768</v>
      </c>
      <c r="I42" s="34">
        <v>2022</v>
      </c>
    </row>
    <row r="43" spans="1:9" s="1" customFormat="1" ht="72.75" customHeight="1">
      <c r="A43" s="71"/>
      <c r="B43" s="78"/>
      <c r="C43" s="35" t="s">
        <v>65</v>
      </c>
      <c r="D43" s="38">
        <f>'прил 2'!H26+'прил 2'!J26</f>
        <v>171600</v>
      </c>
      <c r="E43" s="38">
        <v>0</v>
      </c>
      <c r="F43" s="38">
        <v>0</v>
      </c>
      <c r="G43" s="38">
        <v>0</v>
      </c>
      <c r="H43" s="38">
        <f t="shared" si="2"/>
        <v>171600</v>
      </c>
      <c r="I43" s="34">
        <v>2021</v>
      </c>
    </row>
    <row r="44" spans="1:9" s="1" customFormat="1" ht="117" customHeight="1">
      <c r="A44" s="54">
        <v>19</v>
      </c>
      <c r="B44" s="65" t="s">
        <v>134</v>
      </c>
      <c r="C44" s="35" t="s">
        <v>66</v>
      </c>
      <c r="D44" s="38">
        <f>'прил 2'!H27+'прил 2'!J27</f>
        <v>7150</v>
      </c>
      <c r="E44" s="38">
        <v>0</v>
      </c>
      <c r="F44" s="38">
        <v>0</v>
      </c>
      <c r="G44" s="38">
        <v>0</v>
      </c>
      <c r="H44" s="38">
        <f t="shared" si="2"/>
        <v>7150</v>
      </c>
      <c r="I44" s="34">
        <v>2022</v>
      </c>
    </row>
    <row r="45" spans="1:9" s="1" customFormat="1" ht="117" customHeight="1">
      <c r="A45" s="54"/>
      <c r="B45" s="65"/>
      <c r="C45" s="36" t="s">
        <v>3</v>
      </c>
      <c r="D45" s="38">
        <f>'прил 2'!K27-D44</f>
        <v>132782</v>
      </c>
      <c r="E45" s="38">
        <v>0</v>
      </c>
      <c r="F45" s="38">
        <v>0</v>
      </c>
      <c r="G45" s="38">
        <v>0</v>
      </c>
      <c r="H45" s="38">
        <f t="shared" si="2"/>
        <v>132782</v>
      </c>
      <c r="I45" s="34">
        <v>2023</v>
      </c>
    </row>
    <row r="46" spans="1:9" s="1" customFormat="1" ht="117" customHeight="1">
      <c r="A46" s="60">
        <v>20</v>
      </c>
      <c r="B46" s="62" t="s">
        <v>74</v>
      </c>
      <c r="C46" s="35" t="s">
        <v>65</v>
      </c>
      <c r="D46" s="38">
        <f>'прил 2'!H28+'прил 2'!J28</f>
        <v>211200</v>
      </c>
      <c r="E46" s="38">
        <v>0</v>
      </c>
      <c r="F46" s="38">
        <v>0</v>
      </c>
      <c r="G46" s="38">
        <v>0</v>
      </c>
      <c r="H46" s="38">
        <f>D46</f>
        <v>211200</v>
      </c>
      <c r="I46" s="34">
        <v>2021</v>
      </c>
    </row>
    <row r="47" spans="1:9" s="1" customFormat="1" ht="117" customHeight="1">
      <c r="A47" s="61"/>
      <c r="B47" s="63"/>
      <c r="C47" s="35" t="s">
        <v>5</v>
      </c>
      <c r="D47" s="38">
        <f>'прил 2'!K28-D46</f>
        <v>3922176</v>
      </c>
      <c r="E47" s="38">
        <v>0</v>
      </c>
      <c r="F47" s="38">
        <v>0</v>
      </c>
      <c r="G47" s="38">
        <v>0</v>
      </c>
      <c r="H47" s="38">
        <f t="shared" si="2"/>
        <v>3922176</v>
      </c>
      <c r="I47" s="34">
        <v>2021</v>
      </c>
    </row>
    <row r="48" spans="1:9" s="1" customFormat="1" ht="117" customHeight="1">
      <c r="A48" s="60">
        <v>21</v>
      </c>
      <c r="B48" s="62" t="s">
        <v>75</v>
      </c>
      <c r="C48" s="35" t="s">
        <v>130</v>
      </c>
      <c r="D48" s="38">
        <f>'прил 2'!H29+'прил 2'!J29</f>
        <v>64350</v>
      </c>
      <c r="E48" s="38">
        <v>0</v>
      </c>
      <c r="F48" s="38">
        <v>0</v>
      </c>
      <c r="G48" s="38">
        <v>0</v>
      </c>
      <c r="H48" s="38">
        <f>D48</f>
        <v>64350</v>
      </c>
      <c r="I48" s="34">
        <v>2021</v>
      </c>
    </row>
    <row r="49" spans="1:9" s="1" customFormat="1" ht="117" customHeight="1">
      <c r="A49" s="61"/>
      <c r="B49" s="63"/>
      <c r="C49" s="35" t="s">
        <v>3</v>
      </c>
      <c r="D49" s="38">
        <f>'прил 2'!K29-D48</f>
        <v>1195038</v>
      </c>
      <c r="E49" s="38">
        <v>0</v>
      </c>
      <c r="F49" s="38">
        <v>0</v>
      </c>
      <c r="G49" s="38">
        <v>0</v>
      </c>
      <c r="H49" s="38">
        <f t="shared" si="2"/>
        <v>1195038</v>
      </c>
      <c r="I49" s="34">
        <v>2022</v>
      </c>
    </row>
    <row r="50" spans="1:9" s="1" customFormat="1" ht="117" customHeight="1">
      <c r="A50" s="60">
        <v>22</v>
      </c>
      <c r="B50" s="62" t="s">
        <v>39</v>
      </c>
      <c r="C50" s="35" t="s">
        <v>131</v>
      </c>
      <c r="D50" s="38">
        <f>'прил 2'!H30+'прил 2'!J30</f>
        <v>495000</v>
      </c>
      <c r="E50" s="38">
        <v>0</v>
      </c>
      <c r="F50" s="38">
        <v>0</v>
      </c>
      <c r="G50" s="38">
        <v>0</v>
      </c>
      <c r="H50" s="38">
        <f>D50</f>
        <v>495000</v>
      </c>
      <c r="I50" s="34">
        <v>2021</v>
      </c>
    </row>
    <row r="51" spans="1:9" s="1" customFormat="1" ht="117" customHeight="1">
      <c r="A51" s="79"/>
      <c r="B51" s="80"/>
      <c r="C51" s="35" t="s">
        <v>33</v>
      </c>
      <c r="D51" s="38">
        <f>'прил 2'!K30-D50</f>
        <v>9192600</v>
      </c>
      <c r="E51" s="38">
        <v>0</v>
      </c>
      <c r="F51" s="38">
        <v>0</v>
      </c>
      <c r="G51" s="38">
        <v>0</v>
      </c>
      <c r="H51" s="38">
        <f aca="true" t="shared" si="3" ref="H51:H62">D51</f>
        <v>9192600</v>
      </c>
      <c r="I51" s="34">
        <v>2022</v>
      </c>
    </row>
    <row r="52" spans="1:9" s="1" customFormat="1" ht="117" customHeight="1">
      <c r="A52" s="54"/>
      <c r="B52" s="65"/>
      <c r="C52" s="35" t="s">
        <v>65</v>
      </c>
      <c r="D52" s="38">
        <v>184960.68</v>
      </c>
      <c r="E52" s="38">
        <v>0</v>
      </c>
      <c r="F52" s="38">
        <v>0</v>
      </c>
      <c r="G52" s="38">
        <v>0</v>
      </c>
      <c r="H52" s="38">
        <f t="shared" si="3"/>
        <v>184960.68</v>
      </c>
      <c r="I52" s="34">
        <v>2021</v>
      </c>
    </row>
    <row r="53" spans="1:9" s="1" customFormat="1" ht="117" customHeight="1">
      <c r="A53" s="56"/>
      <c r="B53" s="47"/>
      <c r="C53" s="35" t="s">
        <v>146</v>
      </c>
      <c r="D53" s="38">
        <v>3778376.77</v>
      </c>
      <c r="E53" s="38">
        <v>0</v>
      </c>
      <c r="F53" s="38">
        <v>0</v>
      </c>
      <c r="G53" s="38">
        <v>0</v>
      </c>
      <c r="H53" s="38">
        <f t="shared" si="3"/>
        <v>3778376.77</v>
      </c>
      <c r="I53" s="34">
        <v>2021</v>
      </c>
    </row>
    <row r="54" spans="1:9" s="1" customFormat="1" ht="117" customHeight="1">
      <c r="A54" s="60">
        <v>23</v>
      </c>
      <c r="B54" s="62" t="s">
        <v>76</v>
      </c>
      <c r="C54" s="35" t="s">
        <v>65</v>
      </c>
      <c r="D54" s="38">
        <f>'прил 2'!H32+'прил 2'!J32</f>
        <v>224400</v>
      </c>
      <c r="E54" s="38">
        <v>0</v>
      </c>
      <c r="F54" s="38">
        <v>0</v>
      </c>
      <c r="G54" s="38">
        <v>0</v>
      </c>
      <c r="H54" s="38">
        <f>D54</f>
        <v>224400</v>
      </c>
      <c r="I54" s="34">
        <v>2021</v>
      </c>
    </row>
    <row r="55" spans="1:9" s="1" customFormat="1" ht="117" customHeight="1">
      <c r="A55" s="61"/>
      <c r="B55" s="63"/>
      <c r="C55" s="35" t="s">
        <v>5</v>
      </c>
      <c r="D55" s="38">
        <f>'прил 2'!K32-D54</f>
        <v>4167312</v>
      </c>
      <c r="E55" s="38">
        <v>0</v>
      </c>
      <c r="F55" s="38">
        <v>0</v>
      </c>
      <c r="G55" s="38">
        <v>0</v>
      </c>
      <c r="H55" s="38">
        <f t="shared" si="3"/>
        <v>4167312</v>
      </c>
      <c r="I55" s="34">
        <v>2021</v>
      </c>
    </row>
    <row r="56" spans="1:9" s="1" customFormat="1" ht="117" customHeight="1">
      <c r="A56" s="60">
        <v>24</v>
      </c>
      <c r="B56" s="62" t="s">
        <v>77</v>
      </c>
      <c r="C56" s="35" t="s">
        <v>65</v>
      </c>
      <c r="D56" s="38">
        <f>'прил 2'!H33+'прил 2'!J33</f>
        <v>171600</v>
      </c>
      <c r="E56" s="38">
        <v>0</v>
      </c>
      <c r="F56" s="38">
        <v>0</v>
      </c>
      <c r="G56" s="38">
        <v>0</v>
      </c>
      <c r="H56" s="38">
        <f>D56</f>
        <v>171600</v>
      </c>
      <c r="I56" s="34">
        <v>2021</v>
      </c>
    </row>
    <row r="57" spans="1:9" s="1" customFormat="1" ht="117" customHeight="1">
      <c r="A57" s="61"/>
      <c r="B57" s="63"/>
      <c r="C57" s="35" t="s">
        <v>5</v>
      </c>
      <c r="D57" s="38">
        <f>'прил 2'!K33-D56</f>
        <v>3186768</v>
      </c>
      <c r="E57" s="38">
        <v>0</v>
      </c>
      <c r="F57" s="38">
        <v>0</v>
      </c>
      <c r="G57" s="38">
        <v>0</v>
      </c>
      <c r="H57" s="38">
        <f t="shared" si="3"/>
        <v>3186768</v>
      </c>
      <c r="I57" s="34">
        <v>2021</v>
      </c>
    </row>
    <row r="58" spans="1:9" s="1" customFormat="1" ht="117" customHeight="1">
      <c r="A58" s="60">
        <v>25</v>
      </c>
      <c r="B58" s="62" t="s">
        <v>78</v>
      </c>
      <c r="C58" s="35" t="s">
        <v>131</v>
      </c>
      <c r="D58" s="38">
        <f>'прил 2'!H34+'прил 2'!J34</f>
        <v>302500</v>
      </c>
      <c r="E58" s="38">
        <v>0</v>
      </c>
      <c r="F58" s="38">
        <v>0</v>
      </c>
      <c r="G58" s="38">
        <v>0</v>
      </c>
      <c r="H58" s="38">
        <f>D58</f>
        <v>302500</v>
      </c>
      <c r="I58" s="34">
        <v>2022</v>
      </c>
    </row>
    <row r="59" spans="1:9" s="1" customFormat="1" ht="117" customHeight="1">
      <c r="A59" s="61"/>
      <c r="B59" s="63"/>
      <c r="C59" s="35" t="s">
        <v>33</v>
      </c>
      <c r="D59" s="38">
        <f>'прил 2'!K34-D58</f>
        <v>5617700</v>
      </c>
      <c r="E59" s="38">
        <v>0</v>
      </c>
      <c r="F59" s="38">
        <v>0</v>
      </c>
      <c r="G59" s="38">
        <v>0</v>
      </c>
      <c r="H59" s="38">
        <f t="shared" si="3"/>
        <v>5617700</v>
      </c>
      <c r="I59" s="34">
        <v>2023</v>
      </c>
    </row>
    <row r="60" spans="1:9" s="1" customFormat="1" ht="117" customHeight="1">
      <c r="A60" s="60">
        <v>26</v>
      </c>
      <c r="B60" s="62" t="s">
        <v>79</v>
      </c>
      <c r="C60" s="35" t="s">
        <v>64</v>
      </c>
      <c r="D60" s="38">
        <f>'прил 2'!H35+'прил 2'!J35</f>
        <v>133100</v>
      </c>
      <c r="E60" s="38">
        <v>0</v>
      </c>
      <c r="F60" s="38">
        <v>0</v>
      </c>
      <c r="G60" s="38">
        <v>0</v>
      </c>
      <c r="H60" s="38">
        <f>D60</f>
        <v>133100</v>
      </c>
      <c r="I60" s="34">
        <v>2021</v>
      </c>
    </row>
    <row r="61" spans="1:9" s="1" customFormat="1" ht="117" customHeight="1">
      <c r="A61" s="61"/>
      <c r="B61" s="63"/>
      <c r="C61" s="35" t="s">
        <v>2</v>
      </c>
      <c r="D61" s="38">
        <f>'прил 2'!K35-D60</f>
        <v>2471788</v>
      </c>
      <c r="E61" s="38">
        <v>0</v>
      </c>
      <c r="F61" s="38">
        <v>0</v>
      </c>
      <c r="G61" s="38">
        <v>0</v>
      </c>
      <c r="H61" s="38">
        <f t="shared" si="3"/>
        <v>2471788</v>
      </c>
      <c r="I61" s="34">
        <v>2021</v>
      </c>
    </row>
    <row r="62" spans="1:9" s="1" customFormat="1" ht="117" customHeight="1">
      <c r="A62" s="60">
        <v>27</v>
      </c>
      <c r="B62" s="62" t="s">
        <v>80</v>
      </c>
      <c r="C62" s="35" t="s">
        <v>65</v>
      </c>
      <c r="D62" s="38">
        <f>'прил 2'!H36+'прил 2'!J36</f>
        <v>79200</v>
      </c>
      <c r="E62" s="38">
        <v>0</v>
      </c>
      <c r="F62" s="38">
        <v>0</v>
      </c>
      <c r="G62" s="38">
        <v>0</v>
      </c>
      <c r="H62" s="38">
        <f t="shared" si="3"/>
        <v>79200</v>
      </c>
      <c r="I62" s="34">
        <v>2022</v>
      </c>
    </row>
    <row r="63" spans="1:9" s="1" customFormat="1" ht="117" customHeight="1">
      <c r="A63" s="61"/>
      <c r="B63" s="63"/>
      <c r="C63" s="35" t="s">
        <v>5</v>
      </c>
      <c r="D63" s="38">
        <f>'прил 2'!K36-D62</f>
        <v>1470816</v>
      </c>
      <c r="E63" s="38">
        <v>0</v>
      </c>
      <c r="F63" s="38">
        <v>0</v>
      </c>
      <c r="G63" s="38">
        <v>0</v>
      </c>
      <c r="H63" s="38">
        <f aca="true" t="shared" si="4" ref="H63:H95">D63</f>
        <v>1470816</v>
      </c>
      <c r="I63" s="34">
        <v>2023</v>
      </c>
    </row>
    <row r="64" spans="1:9" s="1" customFormat="1" ht="117" customHeight="1">
      <c r="A64" s="60">
        <v>28</v>
      </c>
      <c r="B64" s="62" t="s">
        <v>81</v>
      </c>
      <c r="C64" s="35" t="s">
        <v>65</v>
      </c>
      <c r="D64" s="38">
        <f>'прил 2'!H37+'прил 2'!J37</f>
        <v>167200</v>
      </c>
      <c r="E64" s="38">
        <v>0</v>
      </c>
      <c r="F64" s="38">
        <v>0</v>
      </c>
      <c r="G64" s="38">
        <v>0</v>
      </c>
      <c r="H64" s="38">
        <f t="shared" si="4"/>
        <v>167200</v>
      </c>
      <c r="I64" s="34">
        <v>2022</v>
      </c>
    </row>
    <row r="65" spans="1:9" s="1" customFormat="1" ht="117" customHeight="1">
      <c r="A65" s="61"/>
      <c r="B65" s="63"/>
      <c r="C65" s="35" t="s">
        <v>5</v>
      </c>
      <c r="D65" s="38">
        <f>'прил 2'!K37-D64</f>
        <v>3105056</v>
      </c>
      <c r="E65" s="38">
        <v>0</v>
      </c>
      <c r="F65" s="38">
        <v>0</v>
      </c>
      <c r="G65" s="38">
        <v>0</v>
      </c>
      <c r="H65" s="38">
        <f t="shared" si="4"/>
        <v>3105056</v>
      </c>
      <c r="I65" s="34">
        <v>2023</v>
      </c>
    </row>
    <row r="66" spans="1:9" s="1" customFormat="1" ht="117" customHeight="1">
      <c r="A66" s="60">
        <v>29</v>
      </c>
      <c r="B66" s="62" t="s">
        <v>29</v>
      </c>
      <c r="C66" s="35" t="s">
        <v>82</v>
      </c>
      <c r="D66" s="38">
        <f>'прил 2'!H38+'прил 2'!J38</f>
        <v>622318.18</v>
      </c>
      <c r="E66" s="38">
        <v>0</v>
      </c>
      <c r="F66" s="38">
        <v>0</v>
      </c>
      <c r="G66" s="38">
        <v>0</v>
      </c>
      <c r="H66" s="38">
        <f t="shared" si="4"/>
        <v>622318.18</v>
      </c>
      <c r="I66" s="34">
        <v>2021</v>
      </c>
    </row>
    <row r="67" spans="1:9" s="1" customFormat="1" ht="117" customHeight="1">
      <c r="A67" s="61"/>
      <c r="B67" s="63"/>
      <c r="C67" s="35" t="s">
        <v>128</v>
      </c>
      <c r="D67" s="38">
        <f>'прил 2'!K38-D66</f>
        <v>11557014.346400002</v>
      </c>
      <c r="E67" s="38">
        <v>0</v>
      </c>
      <c r="F67" s="38">
        <v>0</v>
      </c>
      <c r="G67" s="38">
        <v>0</v>
      </c>
      <c r="H67" s="38">
        <f>D67</f>
        <v>11557014.346400002</v>
      </c>
      <c r="I67" s="34">
        <v>2022</v>
      </c>
    </row>
    <row r="68" spans="1:9" s="1" customFormat="1" ht="117" customHeight="1">
      <c r="A68" s="60">
        <v>30</v>
      </c>
      <c r="B68" s="62" t="s">
        <v>83</v>
      </c>
      <c r="C68" s="35" t="s">
        <v>84</v>
      </c>
      <c r="D68" s="38">
        <f>'прил 2'!H39+'прил 2'!J39</f>
        <v>158400</v>
      </c>
      <c r="E68" s="38">
        <v>0</v>
      </c>
      <c r="F68" s="38">
        <v>0</v>
      </c>
      <c r="G68" s="38">
        <v>0</v>
      </c>
      <c r="H68" s="38">
        <f t="shared" si="4"/>
        <v>158400</v>
      </c>
      <c r="I68" s="34">
        <v>2022</v>
      </c>
    </row>
    <row r="69" spans="1:9" s="1" customFormat="1" ht="117" customHeight="1">
      <c r="A69" s="61"/>
      <c r="B69" s="63"/>
      <c r="C69" s="35" t="s">
        <v>5</v>
      </c>
      <c r="D69" s="38">
        <f>'прил 2'!K39-D68</f>
        <v>2941632</v>
      </c>
      <c r="E69" s="38">
        <v>0</v>
      </c>
      <c r="F69" s="38">
        <v>0</v>
      </c>
      <c r="G69" s="38">
        <v>0</v>
      </c>
      <c r="H69" s="38">
        <f t="shared" si="4"/>
        <v>2941632</v>
      </c>
      <c r="I69" s="34">
        <v>2023</v>
      </c>
    </row>
    <row r="70" spans="1:9" s="1" customFormat="1" ht="117" customHeight="1">
      <c r="A70" s="60">
        <v>31</v>
      </c>
      <c r="B70" s="62" t="s">
        <v>32</v>
      </c>
      <c r="C70" s="35" t="s">
        <v>84</v>
      </c>
      <c r="D70" s="38">
        <f>'прил 2'!H40+'прил 2'!J40</f>
        <v>132000</v>
      </c>
      <c r="E70" s="38">
        <v>0</v>
      </c>
      <c r="F70" s="38">
        <v>0</v>
      </c>
      <c r="G70" s="38">
        <v>0</v>
      </c>
      <c r="H70" s="38">
        <f t="shared" si="4"/>
        <v>132000</v>
      </c>
      <c r="I70" s="34">
        <v>2022</v>
      </c>
    </row>
    <row r="71" spans="1:9" s="1" customFormat="1" ht="117" customHeight="1">
      <c r="A71" s="61"/>
      <c r="B71" s="63"/>
      <c r="C71" s="35" t="s">
        <v>5</v>
      </c>
      <c r="D71" s="38">
        <f>'прил 2'!K40-D70</f>
        <v>2451360</v>
      </c>
      <c r="E71" s="38">
        <v>0</v>
      </c>
      <c r="F71" s="38">
        <v>0</v>
      </c>
      <c r="G71" s="38">
        <v>0</v>
      </c>
      <c r="H71" s="38">
        <f t="shared" si="4"/>
        <v>2451360</v>
      </c>
      <c r="I71" s="34">
        <v>2023</v>
      </c>
    </row>
    <row r="72" spans="1:9" s="1" customFormat="1" ht="117" customHeight="1">
      <c r="A72" s="60">
        <v>32</v>
      </c>
      <c r="B72" s="62" t="s">
        <v>85</v>
      </c>
      <c r="C72" s="35" t="s">
        <v>84</v>
      </c>
      <c r="D72" s="38">
        <f>'прил 2'!H41+'прил 2'!J41</f>
        <v>125400</v>
      </c>
      <c r="E72" s="38">
        <v>0</v>
      </c>
      <c r="F72" s="38">
        <v>0</v>
      </c>
      <c r="G72" s="38">
        <v>0</v>
      </c>
      <c r="H72" s="38">
        <f t="shared" si="4"/>
        <v>125400</v>
      </c>
      <c r="I72" s="34">
        <v>2022</v>
      </c>
    </row>
    <row r="73" spans="1:9" s="1" customFormat="1" ht="117" customHeight="1">
      <c r="A73" s="61"/>
      <c r="B73" s="63"/>
      <c r="C73" s="35" t="s">
        <v>5</v>
      </c>
      <c r="D73" s="38">
        <f>'прил 2'!K41-D72</f>
        <v>2328792</v>
      </c>
      <c r="E73" s="38">
        <v>0</v>
      </c>
      <c r="F73" s="38">
        <v>0</v>
      </c>
      <c r="G73" s="38">
        <v>0</v>
      </c>
      <c r="H73" s="38">
        <f t="shared" si="4"/>
        <v>2328792</v>
      </c>
      <c r="I73" s="34">
        <v>2023</v>
      </c>
    </row>
    <row r="74" spans="1:9" s="1" customFormat="1" ht="117" customHeight="1">
      <c r="A74" s="60">
        <v>33</v>
      </c>
      <c r="B74" s="62" t="s">
        <v>86</v>
      </c>
      <c r="C74" s="35" t="s">
        <v>84</v>
      </c>
      <c r="D74" s="38">
        <f>'прил 2'!H42+'прил 2'!J42</f>
        <v>73150</v>
      </c>
      <c r="E74" s="38">
        <v>0</v>
      </c>
      <c r="F74" s="38">
        <v>0</v>
      </c>
      <c r="G74" s="38">
        <v>0</v>
      </c>
      <c r="H74" s="38">
        <f t="shared" si="4"/>
        <v>73150</v>
      </c>
      <c r="I74" s="34">
        <v>2022</v>
      </c>
    </row>
    <row r="75" spans="1:9" s="1" customFormat="1" ht="117" customHeight="1">
      <c r="A75" s="61"/>
      <c r="B75" s="63"/>
      <c r="C75" s="35" t="s">
        <v>5</v>
      </c>
      <c r="D75" s="38">
        <f>'прил 2'!K42-D74</f>
        <v>1358462</v>
      </c>
      <c r="E75" s="38">
        <v>0</v>
      </c>
      <c r="F75" s="38">
        <v>0</v>
      </c>
      <c r="G75" s="38">
        <v>0</v>
      </c>
      <c r="H75" s="38">
        <f t="shared" si="4"/>
        <v>1358462</v>
      </c>
      <c r="I75" s="34">
        <v>2023</v>
      </c>
    </row>
    <row r="76" spans="1:9" s="1" customFormat="1" ht="117" customHeight="1">
      <c r="A76" s="55">
        <v>34</v>
      </c>
      <c r="B76" s="62" t="s">
        <v>87</v>
      </c>
      <c r="C76" s="35" t="s">
        <v>84</v>
      </c>
      <c r="D76" s="38">
        <f>'прил 2'!H43+'прил 2'!J43</f>
        <v>104500</v>
      </c>
      <c r="E76" s="38">
        <v>0</v>
      </c>
      <c r="F76" s="38">
        <v>0</v>
      </c>
      <c r="G76" s="38">
        <v>0</v>
      </c>
      <c r="H76" s="38">
        <f t="shared" si="4"/>
        <v>104500</v>
      </c>
      <c r="I76" s="34">
        <v>2022</v>
      </c>
    </row>
    <row r="77" spans="1:9" s="1" customFormat="1" ht="117" customHeight="1">
      <c r="A77" s="55"/>
      <c r="B77" s="63"/>
      <c r="C77" s="35" t="s">
        <v>5</v>
      </c>
      <c r="D77" s="38">
        <f>'прил 2'!K43-D76</f>
        <v>1940660</v>
      </c>
      <c r="E77" s="38">
        <v>0</v>
      </c>
      <c r="F77" s="38">
        <v>0</v>
      </c>
      <c r="G77" s="38">
        <v>0</v>
      </c>
      <c r="H77" s="38">
        <f t="shared" si="4"/>
        <v>1940660</v>
      </c>
      <c r="I77" s="34">
        <v>2023</v>
      </c>
    </row>
    <row r="78" spans="1:9" s="1" customFormat="1" ht="117" customHeight="1">
      <c r="A78" s="60">
        <v>35</v>
      </c>
      <c r="B78" s="62" t="s">
        <v>52</v>
      </c>
      <c r="C78" s="35" t="s">
        <v>145</v>
      </c>
      <c r="D78" s="38">
        <f>'прил 2'!H44+'прил 2'!J44</f>
        <v>37400</v>
      </c>
      <c r="E78" s="38">
        <v>0</v>
      </c>
      <c r="F78" s="38">
        <v>0</v>
      </c>
      <c r="G78" s="38">
        <v>0</v>
      </c>
      <c r="H78" s="38">
        <f>D78</f>
        <v>37400</v>
      </c>
      <c r="I78" s="34">
        <v>2021</v>
      </c>
    </row>
    <row r="79" spans="1:9" s="1" customFormat="1" ht="117" customHeight="1">
      <c r="A79" s="54"/>
      <c r="B79" s="65"/>
      <c r="C79" s="35" t="s">
        <v>4</v>
      </c>
      <c r="D79" s="38">
        <f>'прил 2'!K44-D78</f>
        <v>694552</v>
      </c>
      <c r="E79" s="38">
        <v>0</v>
      </c>
      <c r="F79" s="38">
        <v>0</v>
      </c>
      <c r="G79" s="38">
        <v>0</v>
      </c>
      <c r="H79" s="38">
        <f t="shared" si="4"/>
        <v>694552</v>
      </c>
      <c r="I79" s="34">
        <v>2022</v>
      </c>
    </row>
    <row r="80" spans="1:9" s="1" customFormat="1" ht="117" customHeight="1">
      <c r="A80" s="54"/>
      <c r="B80" s="65"/>
      <c r="C80" s="35" t="s">
        <v>132</v>
      </c>
      <c r="D80" s="38">
        <f>'прил 2'!H45+'прил 2'!J45</f>
        <v>37400</v>
      </c>
      <c r="E80" s="38">
        <v>0</v>
      </c>
      <c r="F80" s="38">
        <v>0</v>
      </c>
      <c r="G80" s="38">
        <v>0</v>
      </c>
      <c r="H80" s="38">
        <f>D80</f>
        <v>37400</v>
      </c>
      <c r="I80" s="34">
        <v>2021</v>
      </c>
    </row>
    <row r="81" spans="1:9" s="1" customFormat="1" ht="117" customHeight="1">
      <c r="A81" s="54"/>
      <c r="B81" s="65"/>
      <c r="C81" s="35" t="s">
        <v>1</v>
      </c>
      <c r="D81" s="38">
        <f>'прил 2'!K45-D80</f>
        <v>694552</v>
      </c>
      <c r="E81" s="38">
        <v>0</v>
      </c>
      <c r="F81" s="38">
        <v>0</v>
      </c>
      <c r="G81" s="38">
        <v>0</v>
      </c>
      <c r="H81" s="38">
        <f t="shared" si="4"/>
        <v>694552</v>
      </c>
      <c r="I81" s="34">
        <v>2022</v>
      </c>
    </row>
    <row r="82" spans="1:9" s="1" customFormat="1" ht="117" customHeight="1">
      <c r="A82" s="54"/>
      <c r="B82" s="65"/>
      <c r="C82" s="35" t="s">
        <v>64</v>
      </c>
      <c r="D82" s="38">
        <f>'прил 2'!H46+'прил 2'!J46</f>
        <v>48400</v>
      </c>
      <c r="E82" s="38">
        <v>0</v>
      </c>
      <c r="F82" s="38">
        <v>0</v>
      </c>
      <c r="G82" s="38">
        <v>0</v>
      </c>
      <c r="H82" s="38">
        <f>D82</f>
        <v>48400</v>
      </c>
      <c r="I82" s="34">
        <v>2021</v>
      </c>
    </row>
    <row r="83" spans="1:9" s="1" customFormat="1" ht="117" customHeight="1">
      <c r="A83" s="56"/>
      <c r="B83" s="47"/>
      <c r="C83" s="35" t="s">
        <v>2</v>
      </c>
      <c r="D83" s="38">
        <f>'прил 2'!K46-D82</f>
        <v>898832</v>
      </c>
      <c r="E83" s="38">
        <v>0</v>
      </c>
      <c r="F83" s="38">
        <v>0</v>
      </c>
      <c r="G83" s="38">
        <v>0</v>
      </c>
      <c r="H83" s="38">
        <f>D83</f>
        <v>898832</v>
      </c>
      <c r="I83" s="34">
        <v>2022</v>
      </c>
    </row>
    <row r="84" spans="1:9" s="1" customFormat="1" ht="117" customHeight="1">
      <c r="A84" s="60">
        <v>36</v>
      </c>
      <c r="B84" s="62" t="s">
        <v>88</v>
      </c>
      <c r="C84" s="35" t="s">
        <v>84</v>
      </c>
      <c r="D84" s="38">
        <f>'прил 2'!H47+'прил 2'!J47</f>
        <v>105600</v>
      </c>
      <c r="E84" s="38">
        <v>0</v>
      </c>
      <c r="F84" s="38">
        <v>0</v>
      </c>
      <c r="G84" s="38">
        <v>0</v>
      </c>
      <c r="H84" s="38">
        <f t="shared" si="4"/>
        <v>105600</v>
      </c>
      <c r="I84" s="34">
        <v>2022</v>
      </c>
    </row>
    <row r="85" spans="1:9" s="1" customFormat="1" ht="117" customHeight="1">
      <c r="A85" s="61"/>
      <c r="B85" s="63"/>
      <c r="C85" s="35" t="s">
        <v>5</v>
      </c>
      <c r="D85" s="38">
        <f>'прил 2'!K47-D84</f>
        <v>1961088</v>
      </c>
      <c r="E85" s="38">
        <v>0</v>
      </c>
      <c r="F85" s="38">
        <v>0</v>
      </c>
      <c r="G85" s="38">
        <v>0</v>
      </c>
      <c r="H85" s="38">
        <f t="shared" si="4"/>
        <v>1961088</v>
      </c>
      <c r="I85" s="34">
        <v>2023</v>
      </c>
    </row>
    <row r="86" spans="1:9" s="1" customFormat="1" ht="117" customHeight="1">
      <c r="A86" s="60">
        <v>37</v>
      </c>
      <c r="B86" s="62" t="s">
        <v>67</v>
      </c>
      <c r="C86" s="35" t="s">
        <v>84</v>
      </c>
      <c r="D86" s="38">
        <f>'прил 2'!H48+'прил 2'!J48</f>
        <v>104500</v>
      </c>
      <c r="E86" s="38">
        <v>0</v>
      </c>
      <c r="F86" s="38">
        <v>0</v>
      </c>
      <c r="G86" s="38">
        <v>0</v>
      </c>
      <c r="H86" s="38">
        <f t="shared" si="4"/>
        <v>104500</v>
      </c>
      <c r="I86" s="34">
        <v>2022</v>
      </c>
    </row>
    <row r="87" spans="1:9" s="1" customFormat="1" ht="117" customHeight="1">
      <c r="A87" s="61"/>
      <c r="B87" s="63"/>
      <c r="C87" s="35" t="s">
        <v>5</v>
      </c>
      <c r="D87" s="38">
        <f>'прил 2'!K48-D86</f>
        <v>1940660</v>
      </c>
      <c r="E87" s="38">
        <v>0</v>
      </c>
      <c r="F87" s="38">
        <v>0</v>
      </c>
      <c r="G87" s="38">
        <v>0</v>
      </c>
      <c r="H87" s="38">
        <f t="shared" si="4"/>
        <v>1940660</v>
      </c>
      <c r="I87" s="34">
        <v>2023</v>
      </c>
    </row>
    <row r="88" spans="1:9" s="1" customFormat="1" ht="117" customHeight="1">
      <c r="A88" s="60">
        <v>38</v>
      </c>
      <c r="B88" s="62" t="s">
        <v>89</v>
      </c>
      <c r="C88" s="35" t="s">
        <v>90</v>
      </c>
      <c r="D88" s="38">
        <f>'прил 2'!H50+'прил 2'!J50</f>
        <v>66000</v>
      </c>
      <c r="E88" s="38">
        <v>0</v>
      </c>
      <c r="F88" s="38">
        <v>0</v>
      </c>
      <c r="G88" s="38">
        <v>0</v>
      </c>
      <c r="H88" s="38">
        <f t="shared" si="4"/>
        <v>66000</v>
      </c>
      <c r="I88" s="34">
        <v>2022</v>
      </c>
    </row>
    <row r="89" spans="1:9" s="1" customFormat="1" ht="117" customHeight="1">
      <c r="A89" s="54"/>
      <c r="B89" s="65"/>
      <c r="C89" s="35" t="s">
        <v>4</v>
      </c>
      <c r="D89" s="38">
        <f>'прил 2'!K50-D88</f>
        <v>1225680</v>
      </c>
      <c r="E89" s="38">
        <v>0</v>
      </c>
      <c r="F89" s="38">
        <v>0</v>
      </c>
      <c r="G89" s="38">
        <v>0</v>
      </c>
      <c r="H89" s="38">
        <f t="shared" si="4"/>
        <v>1225680</v>
      </c>
      <c r="I89" s="34">
        <v>2023</v>
      </c>
    </row>
    <row r="90" spans="1:9" s="1" customFormat="1" ht="117" customHeight="1">
      <c r="A90" s="54"/>
      <c r="B90" s="65"/>
      <c r="C90" s="35" t="s">
        <v>91</v>
      </c>
      <c r="D90" s="38">
        <f>'прил 2'!H49+'прил 2'!J49</f>
        <v>46750</v>
      </c>
      <c r="E90" s="38">
        <v>0</v>
      </c>
      <c r="F90" s="38">
        <v>0</v>
      </c>
      <c r="G90" s="38">
        <v>0</v>
      </c>
      <c r="H90" s="38">
        <f t="shared" si="4"/>
        <v>46750</v>
      </c>
      <c r="I90" s="34">
        <v>2022</v>
      </c>
    </row>
    <row r="91" spans="1:9" s="1" customFormat="1" ht="117" customHeight="1">
      <c r="A91" s="54"/>
      <c r="B91" s="65"/>
      <c r="C91" s="35" t="s">
        <v>1</v>
      </c>
      <c r="D91" s="38">
        <f>'прил 2'!K49-D90</f>
        <v>868190</v>
      </c>
      <c r="E91" s="38">
        <v>0</v>
      </c>
      <c r="F91" s="38">
        <v>0</v>
      </c>
      <c r="G91" s="38">
        <v>0</v>
      </c>
      <c r="H91" s="38">
        <f t="shared" si="4"/>
        <v>868190</v>
      </c>
      <c r="I91" s="34">
        <v>2023</v>
      </c>
    </row>
    <row r="92" spans="1:9" s="1" customFormat="1" ht="117" customHeight="1">
      <c r="A92" s="54"/>
      <c r="B92" s="65"/>
      <c r="C92" s="35" t="s">
        <v>92</v>
      </c>
      <c r="D92" s="38">
        <f>'прил 2'!H51+'прил 2'!J51</f>
        <v>60500</v>
      </c>
      <c r="E92" s="38">
        <v>0</v>
      </c>
      <c r="F92" s="38">
        <v>0</v>
      </c>
      <c r="G92" s="38">
        <v>0</v>
      </c>
      <c r="H92" s="38">
        <f t="shared" si="4"/>
        <v>60500</v>
      </c>
      <c r="I92" s="34">
        <v>2022</v>
      </c>
    </row>
    <row r="93" spans="1:9" s="1" customFormat="1" ht="117" customHeight="1">
      <c r="A93" s="61"/>
      <c r="B93" s="63"/>
      <c r="C93" s="35" t="s">
        <v>2</v>
      </c>
      <c r="D93" s="38">
        <f>'прил 2'!K51-D92</f>
        <v>1123540</v>
      </c>
      <c r="E93" s="38">
        <v>0</v>
      </c>
      <c r="F93" s="38">
        <v>0</v>
      </c>
      <c r="G93" s="38">
        <v>0</v>
      </c>
      <c r="H93" s="38">
        <f t="shared" si="4"/>
        <v>1123540</v>
      </c>
      <c r="I93" s="34">
        <v>2023</v>
      </c>
    </row>
    <row r="94" spans="1:9" s="1" customFormat="1" ht="117" customHeight="1">
      <c r="A94" s="54">
        <v>39</v>
      </c>
      <c r="B94" s="65" t="s">
        <v>133</v>
      </c>
      <c r="C94" s="35" t="s">
        <v>66</v>
      </c>
      <c r="D94" s="38">
        <f>'прил 2'!H52+'прил 2'!J52</f>
        <v>14300</v>
      </c>
      <c r="E94" s="38">
        <v>0</v>
      </c>
      <c r="F94" s="38">
        <v>0</v>
      </c>
      <c r="G94" s="38">
        <v>0</v>
      </c>
      <c r="H94" s="38">
        <f t="shared" si="4"/>
        <v>14300</v>
      </c>
      <c r="I94" s="34">
        <v>2022</v>
      </c>
    </row>
    <row r="95" spans="1:9" s="1" customFormat="1" ht="117" customHeight="1">
      <c r="A95" s="61"/>
      <c r="B95" s="63"/>
      <c r="C95" s="35" t="s">
        <v>3</v>
      </c>
      <c r="D95" s="38">
        <f>'прил 2'!K52-D94</f>
        <v>265564</v>
      </c>
      <c r="E95" s="38">
        <v>0</v>
      </c>
      <c r="F95" s="38">
        <v>0</v>
      </c>
      <c r="G95" s="38">
        <v>0</v>
      </c>
      <c r="H95" s="38">
        <f t="shared" si="4"/>
        <v>265564</v>
      </c>
      <c r="I95" s="34">
        <v>2023</v>
      </c>
    </row>
    <row r="96" spans="1:9" s="1" customFormat="1" ht="117" customHeight="1">
      <c r="A96" s="60">
        <v>40</v>
      </c>
      <c r="B96" s="62" t="s">
        <v>114</v>
      </c>
      <c r="C96" s="35" t="s">
        <v>64</v>
      </c>
      <c r="D96" s="38">
        <f>'прил 2'!H53+'прил 2'!J53</f>
        <v>55660</v>
      </c>
      <c r="E96" s="38">
        <v>0</v>
      </c>
      <c r="F96" s="38">
        <v>0</v>
      </c>
      <c r="G96" s="38">
        <v>0</v>
      </c>
      <c r="H96" s="38">
        <f aca="true" t="shared" si="5" ref="H96:H101">D96</f>
        <v>55660</v>
      </c>
      <c r="I96" s="34">
        <v>2022</v>
      </c>
    </row>
    <row r="97" spans="1:9" s="1" customFormat="1" ht="117" customHeight="1">
      <c r="A97" s="54"/>
      <c r="B97" s="65"/>
      <c r="C97" s="35" t="s">
        <v>2</v>
      </c>
      <c r="D97" s="38">
        <f>'прил 2'!K53-D96</f>
        <v>1033656.8</v>
      </c>
      <c r="E97" s="38">
        <v>0</v>
      </c>
      <c r="F97" s="38">
        <v>0</v>
      </c>
      <c r="G97" s="38">
        <v>0</v>
      </c>
      <c r="H97" s="38">
        <f t="shared" si="5"/>
        <v>1033656.8</v>
      </c>
      <c r="I97" s="34">
        <v>2023</v>
      </c>
    </row>
    <row r="98" spans="1:9" s="1" customFormat="1" ht="117" customHeight="1">
      <c r="A98" s="54"/>
      <c r="B98" s="65"/>
      <c r="C98" s="35" t="s">
        <v>62</v>
      </c>
      <c r="D98" s="38">
        <f>'прил 2'!H54+'прил 2'!J54</f>
        <v>48620</v>
      </c>
      <c r="E98" s="38">
        <v>0</v>
      </c>
      <c r="F98" s="38">
        <v>0</v>
      </c>
      <c r="G98" s="38">
        <v>0</v>
      </c>
      <c r="H98" s="38">
        <f t="shared" si="5"/>
        <v>48620</v>
      </c>
      <c r="I98" s="34">
        <v>2022</v>
      </c>
    </row>
    <row r="99" spans="1:9" s="1" customFormat="1" ht="117" customHeight="1">
      <c r="A99" s="54"/>
      <c r="B99" s="65"/>
      <c r="C99" s="35" t="s">
        <v>1</v>
      </c>
      <c r="D99" s="38">
        <f>'прил 2'!K54-D98</f>
        <v>902917.6</v>
      </c>
      <c r="E99" s="38">
        <v>0</v>
      </c>
      <c r="F99" s="38">
        <v>0</v>
      </c>
      <c r="G99" s="38">
        <v>0</v>
      </c>
      <c r="H99" s="38">
        <f t="shared" si="5"/>
        <v>902917.6</v>
      </c>
      <c r="I99" s="34">
        <v>2023</v>
      </c>
    </row>
    <row r="100" spans="1:9" s="1" customFormat="1" ht="117" customHeight="1">
      <c r="A100" s="54"/>
      <c r="B100" s="65"/>
      <c r="C100" s="35" t="s">
        <v>63</v>
      </c>
      <c r="D100" s="38">
        <f>'прил 2'!H55+'прил 2'!J55</f>
        <v>57200</v>
      </c>
      <c r="E100" s="38">
        <v>0</v>
      </c>
      <c r="F100" s="38">
        <v>0</v>
      </c>
      <c r="G100" s="38">
        <v>0</v>
      </c>
      <c r="H100" s="38">
        <f t="shared" si="5"/>
        <v>57200</v>
      </c>
      <c r="I100" s="34">
        <v>2022</v>
      </c>
    </row>
    <row r="101" spans="1:9" s="1" customFormat="1" ht="117" customHeight="1">
      <c r="A101" s="61"/>
      <c r="B101" s="63"/>
      <c r="C101" s="35" t="s">
        <v>4</v>
      </c>
      <c r="D101" s="38">
        <f>'прил 2'!K55-D100</f>
        <v>1062256</v>
      </c>
      <c r="E101" s="38">
        <v>0</v>
      </c>
      <c r="F101" s="38">
        <v>0</v>
      </c>
      <c r="G101" s="38">
        <v>0</v>
      </c>
      <c r="H101" s="38">
        <f t="shared" si="5"/>
        <v>1062256</v>
      </c>
      <c r="I101" s="34">
        <v>2023</v>
      </c>
    </row>
    <row r="102" spans="1:9" s="1" customFormat="1" ht="117" customHeight="1">
      <c r="A102" s="60">
        <v>41</v>
      </c>
      <c r="B102" s="62" t="s">
        <v>117</v>
      </c>
      <c r="C102" s="35" t="s">
        <v>65</v>
      </c>
      <c r="D102" s="38">
        <f>'прил 2'!H56+'прил 2'!J56</f>
        <v>104500</v>
      </c>
      <c r="E102" s="38">
        <v>0</v>
      </c>
      <c r="F102" s="38">
        <v>0</v>
      </c>
      <c r="G102" s="38">
        <v>0</v>
      </c>
      <c r="H102" s="38">
        <f aca="true" t="shared" si="6" ref="H102:H109">D102</f>
        <v>104500</v>
      </c>
      <c r="I102" s="34">
        <v>2021</v>
      </c>
    </row>
    <row r="103" spans="1:9" s="1" customFormat="1" ht="117" customHeight="1">
      <c r="A103" s="61"/>
      <c r="B103" s="63"/>
      <c r="C103" s="35" t="s">
        <v>5</v>
      </c>
      <c r="D103" s="38">
        <f>'прил 2'!K56-D102</f>
        <v>1940660</v>
      </c>
      <c r="E103" s="38">
        <v>0</v>
      </c>
      <c r="F103" s="38">
        <v>0</v>
      </c>
      <c r="G103" s="38">
        <v>0</v>
      </c>
      <c r="H103" s="38">
        <f t="shared" si="6"/>
        <v>1940660</v>
      </c>
      <c r="I103" s="34">
        <v>2022</v>
      </c>
    </row>
    <row r="104" spans="1:9" s="1" customFormat="1" ht="117" customHeight="1">
      <c r="A104" s="60">
        <v>42</v>
      </c>
      <c r="B104" s="62" t="s">
        <v>118</v>
      </c>
      <c r="C104" s="35" t="s">
        <v>65</v>
      </c>
      <c r="D104" s="38">
        <f>'прил 2'!H57+'прил 2'!J57</f>
        <v>99000</v>
      </c>
      <c r="E104" s="38">
        <v>0</v>
      </c>
      <c r="F104" s="38">
        <v>0</v>
      </c>
      <c r="G104" s="38">
        <v>0</v>
      </c>
      <c r="H104" s="38">
        <f t="shared" si="6"/>
        <v>99000</v>
      </c>
      <c r="I104" s="34">
        <v>2021</v>
      </c>
    </row>
    <row r="105" spans="1:9" s="1" customFormat="1" ht="117" customHeight="1">
      <c r="A105" s="61"/>
      <c r="B105" s="63"/>
      <c r="C105" s="35" t="s">
        <v>5</v>
      </c>
      <c r="D105" s="38">
        <f>'прил 2'!K57-'прил 1 '!D104</f>
        <v>1838520</v>
      </c>
      <c r="E105" s="38">
        <v>0</v>
      </c>
      <c r="F105" s="38">
        <v>0</v>
      </c>
      <c r="G105" s="38">
        <v>0</v>
      </c>
      <c r="H105" s="38">
        <f t="shared" si="6"/>
        <v>1838520</v>
      </c>
      <c r="I105" s="34">
        <v>2022</v>
      </c>
    </row>
    <row r="106" spans="1:9" s="1" customFormat="1" ht="117" customHeight="1">
      <c r="A106" s="60">
        <v>43</v>
      </c>
      <c r="B106" s="62" t="s">
        <v>120</v>
      </c>
      <c r="C106" s="39" t="s">
        <v>147</v>
      </c>
      <c r="D106" s="38">
        <f>'прил 2'!H58+'прил 2'!J58</f>
        <v>118800</v>
      </c>
      <c r="E106" s="38">
        <v>0</v>
      </c>
      <c r="F106" s="38">
        <v>0</v>
      </c>
      <c r="G106" s="38">
        <v>0</v>
      </c>
      <c r="H106" s="38">
        <f t="shared" si="6"/>
        <v>118800</v>
      </c>
      <c r="I106" s="34">
        <v>2021</v>
      </c>
    </row>
    <row r="107" spans="1:9" s="1" customFormat="1" ht="117" customHeight="1">
      <c r="A107" s="54"/>
      <c r="B107" s="65"/>
      <c r="C107" s="39" t="s">
        <v>5</v>
      </c>
      <c r="D107" s="38">
        <f>'прил 2'!K58</f>
        <v>2325024</v>
      </c>
      <c r="E107" s="38">
        <v>0</v>
      </c>
      <c r="F107" s="38">
        <v>0</v>
      </c>
      <c r="G107" s="38">
        <v>0</v>
      </c>
      <c r="H107" s="38">
        <f t="shared" si="6"/>
        <v>2325024</v>
      </c>
      <c r="I107" s="34">
        <v>2021</v>
      </c>
    </row>
    <row r="108" spans="1:9" s="1" customFormat="1" ht="117" customHeight="1">
      <c r="A108" s="54"/>
      <c r="B108" s="65"/>
      <c r="C108" s="39" t="s">
        <v>148</v>
      </c>
      <c r="D108" s="38">
        <f>'прил 2'!H59+'прил 2'!J59</f>
        <v>275000</v>
      </c>
      <c r="E108" s="38">
        <v>0</v>
      </c>
      <c r="F108" s="38">
        <v>0</v>
      </c>
      <c r="G108" s="38">
        <v>0</v>
      </c>
      <c r="H108" s="38">
        <f t="shared" si="6"/>
        <v>275000</v>
      </c>
      <c r="I108" s="34">
        <v>2021</v>
      </c>
    </row>
    <row r="109" spans="1:9" s="1" customFormat="1" ht="117" customHeight="1">
      <c r="A109" s="54"/>
      <c r="B109" s="65"/>
      <c r="C109" s="39" t="s">
        <v>149</v>
      </c>
      <c r="D109" s="38">
        <f>'прил 2'!K59</f>
        <v>5382000</v>
      </c>
      <c r="E109" s="38">
        <v>0</v>
      </c>
      <c r="F109" s="38">
        <v>0</v>
      </c>
      <c r="G109" s="38">
        <v>0</v>
      </c>
      <c r="H109" s="38">
        <f t="shared" si="6"/>
        <v>5382000</v>
      </c>
      <c r="I109" s="34">
        <v>2022</v>
      </c>
    </row>
    <row r="110" spans="1:9" s="1" customFormat="1" ht="117" customHeight="1">
      <c r="A110" s="60">
        <v>44</v>
      </c>
      <c r="B110" s="62" t="s">
        <v>135</v>
      </c>
      <c r="C110" s="35" t="s">
        <v>136</v>
      </c>
      <c r="D110" s="38">
        <f>'прил 2'!H60+'прил 2'!J60</f>
        <v>44880</v>
      </c>
      <c r="E110" s="38">
        <v>0</v>
      </c>
      <c r="F110" s="38">
        <v>0</v>
      </c>
      <c r="G110" s="38">
        <v>0</v>
      </c>
      <c r="H110" s="38">
        <f aca="true" t="shared" si="7" ref="H110:H115">D110</f>
        <v>44880</v>
      </c>
      <c r="I110" s="34">
        <v>2022</v>
      </c>
    </row>
    <row r="111" spans="1:9" s="1" customFormat="1" ht="117" customHeight="1">
      <c r="A111" s="54"/>
      <c r="B111" s="65"/>
      <c r="C111" s="35" t="s">
        <v>1</v>
      </c>
      <c r="D111" s="38">
        <f>'прил 2'!K60-D110</f>
        <v>833462.4</v>
      </c>
      <c r="E111" s="38">
        <v>0</v>
      </c>
      <c r="F111" s="38">
        <v>0</v>
      </c>
      <c r="G111" s="38">
        <v>0</v>
      </c>
      <c r="H111" s="38">
        <f t="shared" si="7"/>
        <v>833462.4</v>
      </c>
      <c r="I111" s="34">
        <v>2023</v>
      </c>
    </row>
    <row r="112" spans="1:9" s="1" customFormat="1" ht="117" customHeight="1">
      <c r="A112" s="54"/>
      <c r="B112" s="65"/>
      <c r="C112" s="35" t="s">
        <v>137</v>
      </c>
      <c r="D112" s="38">
        <f>'прил 2'!H61+'прил 2'!J61</f>
        <v>52800</v>
      </c>
      <c r="E112" s="38">
        <v>0</v>
      </c>
      <c r="F112" s="38">
        <v>0</v>
      </c>
      <c r="G112" s="38">
        <v>0</v>
      </c>
      <c r="H112" s="38">
        <f t="shared" si="7"/>
        <v>52800</v>
      </c>
      <c r="I112" s="34">
        <v>2022</v>
      </c>
    </row>
    <row r="113" spans="1:9" s="1" customFormat="1" ht="117" customHeight="1">
      <c r="A113" s="54"/>
      <c r="B113" s="65"/>
      <c r="C113" s="35" t="s">
        <v>4</v>
      </c>
      <c r="D113" s="38">
        <f>'прил 2'!K61-D112</f>
        <v>980544</v>
      </c>
      <c r="E113" s="38">
        <v>0</v>
      </c>
      <c r="F113" s="38">
        <v>0</v>
      </c>
      <c r="G113" s="38">
        <v>0</v>
      </c>
      <c r="H113" s="38">
        <f t="shared" si="7"/>
        <v>980544</v>
      </c>
      <c r="I113" s="34">
        <v>2023</v>
      </c>
    </row>
    <row r="114" spans="1:9" s="1" customFormat="1" ht="117" customHeight="1">
      <c r="A114" s="54"/>
      <c r="B114" s="65"/>
      <c r="C114" s="35" t="s">
        <v>138</v>
      </c>
      <c r="D114" s="38">
        <f>'прил 2'!H62+'прил 2'!J62</f>
        <v>45980</v>
      </c>
      <c r="E114" s="38">
        <v>0</v>
      </c>
      <c r="F114" s="38">
        <v>0</v>
      </c>
      <c r="G114" s="38">
        <v>0</v>
      </c>
      <c r="H114" s="38">
        <f t="shared" si="7"/>
        <v>45980</v>
      </c>
      <c r="I114" s="34">
        <v>2022</v>
      </c>
    </row>
    <row r="115" spans="1:9" s="1" customFormat="1" ht="117" customHeight="1">
      <c r="A115" s="61"/>
      <c r="B115" s="63"/>
      <c r="C115" s="35" t="s">
        <v>2</v>
      </c>
      <c r="D115" s="38">
        <f>'прил 2'!K62-D114</f>
        <v>853890.4</v>
      </c>
      <c r="E115" s="38">
        <v>0</v>
      </c>
      <c r="F115" s="38">
        <v>0</v>
      </c>
      <c r="G115" s="38">
        <v>0</v>
      </c>
      <c r="H115" s="38">
        <f t="shared" si="7"/>
        <v>853890.4</v>
      </c>
      <c r="I115" s="34">
        <v>2023</v>
      </c>
    </row>
    <row r="116" spans="1:9" s="1" customFormat="1" ht="117" customHeight="1">
      <c r="A116" s="60">
        <v>45</v>
      </c>
      <c r="B116" s="62" t="s">
        <v>140</v>
      </c>
      <c r="C116" s="35" t="s">
        <v>142</v>
      </c>
      <c r="D116" s="38">
        <f>'прил 2'!H63+'прил 2'!J63</f>
        <v>171380</v>
      </c>
      <c r="E116" s="38">
        <v>0</v>
      </c>
      <c r="F116" s="38">
        <v>0</v>
      </c>
      <c r="G116" s="38">
        <v>0</v>
      </c>
      <c r="H116" s="38">
        <f>D116</f>
        <v>171380</v>
      </c>
      <c r="I116" s="34">
        <v>2021</v>
      </c>
    </row>
    <row r="117" spans="1:9" s="1" customFormat="1" ht="117" customHeight="1">
      <c r="A117" s="54"/>
      <c r="B117" s="65"/>
      <c r="C117" s="35" t="s">
        <v>5</v>
      </c>
      <c r="D117" s="38">
        <f>'прил 2'!K63-D116</f>
        <v>3182682.4</v>
      </c>
      <c r="E117" s="38">
        <v>0</v>
      </c>
      <c r="F117" s="38">
        <v>0</v>
      </c>
      <c r="G117" s="38">
        <v>0</v>
      </c>
      <c r="H117" s="38">
        <f>D117</f>
        <v>3182682.4</v>
      </c>
      <c r="I117" s="34">
        <v>2021</v>
      </c>
    </row>
    <row r="118" spans="1:9" s="1" customFormat="1" ht="117" customHeight="1">
      <c r="A118" s="54"/>
      <c r="B118" s="65"/>
      <c r="C118" s="35" t="s">
        <v>66</v>
      </c>
      <c r="D118" s="38">
        <f>'прил 2'!H64+'прил 2'!J64</f>
        <v>71500</v>
      </c>
      <c r="E118" s="38">
        <v>0</v>
      </c>
      <c r="F118" s="38">
        <v>0</v>
      </c>
      <c r="G118" s="38">
        <v>0</v>
      </c>
      <c r="H118" s="38">
        <f>D118</f>
        <v>71500</v>
      </c>
      <c r="I118" s="34">
        <v>2021</v>
      </c>
    </row>
    <row r="119" spans="1:9" s="1" customFormat="1" ht="117" customHeight="1">
      <c r="A119" s="61"/>
      <c r="B119" s="63"/>
      <c r="C119" s="35" t="s">
        <v>143</v>
      </c>
      <c r="D119" s="38">
        <f>'прил 2'!K64-D118</f>
        <v>1327820</v>
      </c>
      <c r="E119" s="38">
        <v>0</v>
      </c>
      <c r="F119" s="38">
        <v>0</v>
      </c>
      <c r="G119" s="38">
        <v>0</v>
      </c>
      <c r="H119" s="38">
        <f>D119</f>
        <v>1327820</v>
      </c>
      <c r="I119" s="34">
        <v>2021</v>
      </c>
    </row>
    <row r="120" spans="1:9" s="1" customFormat="1" ht="15">
      <c r="A120" s="51">
        <v>2021</v>
      </c>
      <c r="B120" s="52"/>
      <c r="C120" s="53"/>
      <c r="D120" s="38">
        <f>D8+D13+D15+D17+D21+D25+D31+D33+D35+D47+D53+D55+D57+D61+D107+D117+D119</f>
        <v>45513098.37</v>
      </c>
      <c r="E120" s="38">
        <v>0</v>
      </c>
      <c r="F120" s="38">
        <v>0</v>
      </c>
      <c r="G120" s="38">
        <v>0</v>
      </c>
      <c r="H120" s="38">
        <f aca="true" t="shared" si="8" ref="H120:H125">D120</f>
        <v>45513098.37</v>
      </c>
      <c r="I120" s="35" t="s">
        <v>56</v>
      </c>
    </row>
    <row r="121" spans="1:9" s="1" customFormat="1" ht="15">
      <c r="A121" s="51" t="s">
        <v>72</v>
      </c>
      <c r="B121" s="52"/>
      <c r="C121" s="53"/>
      <c r="D121" s="38">
        <f>D7+D12+D14+D16+D18+D20+D22+D24+D28+D30+D32+D34+D37+D38+D41+D43+D46+D48+D50+D52+D54+D56+D60+D66+D78+D80+D82+D102+D104+D106+D108+D116+D118</f>
        <v>5005098.86</v>
      </c>
      <c r="E121" s="38">
        <v>0</v>
      </c>
      <c r="F121" s="38">
        <v>0</v>
      </c>
      <c r="G121" s="38">
        <v>0</v>
      </c>
      <c r="H121" s="38">
        <f t="shared" si="8"/>
        <v>5005098.86</v>
      </c>
      <c r="I121" s="35" t="s">
        <v>56</v>
      </c>
    </row>
    <row r="122" spans="1:9" s="1" customFormat="1" ht="15">
      <c r="A122" s="51">
        <v>2022</v>
      </c>
      <c r="B122" s="52"/>
      <c r="C122" s="53"/>
      <c r="D122" s="38">
        <f>D11+D27+D36+D39+D40+D42+D49+D51+D67+D79+D81+D83+D103+D105+D109</f>
        <v>51551197.3764</v>
      </c>
      <c r="E122" s="38">
        <v>0</v>
      </c>
      <c r="F122" s="38">
        <v>0</v>
      </c>
      <c r="G122" s="38">
        <v>0</v>
      </c>
      <c r="H122" s="38">
        <f t="shared" si="8"/>
        <v>51551197.3764</v>
      </c>
      <c r="I122" s="35" t="s">
        <v>56</v>
      </c>
    </row>
    <row r="123" spans="1:9" s="1" customFormat="1" ht="15">
      <c r="A123" s="51" t="s">
        <v>73</v>
      </c>
      <c r="B123" s="52"/>
      <c r="C123" s="53"/>
      <c r="D123" s="38">
        <f>D10+D26+D44+D58+D62+D64+D68+D70+D72+D74+D76+D84+D86+D88+D90+D92+D94+D96+D98+D100+D110+D112+D114</f>
        <v>2010415</v>
      </c>
      <c r="E123" s="38">
        <v>0</v>
      </c>
      <c r="F123" s="38">
        <v>0</v>
      </c>
      <c r="G123" s="38">
        <v>0</v>
      </c>
      <c r="H123" s="38">
        <f t="shared" si="8"/>
        <v>2010415</v>
      </c>
      <c r="I123" s="35" t="s">
        <v>56</v>
      </c>
    </row>
    <row r="124" spans="1:9" s="1" customFormat="1" ht="15">
      <c r="A124" s="51">
        <v>2023</v>
      </c>
      <c r="B124" s="52"/>
      <c r="C124" s="53"/>
      <c r="D124" s="38">
        <f>D9+D19+D29+D45+D59+D63+D65+D69+D71+D73+D75+D77+D85+D87+D89+D91+D93+D95+D97+D99+D101+D111+D113+D115</f>
        <v>40297294.199999996</v>
      </c>
      <c r="E124" s="38">
        <v>0</v>
      </c>
      <c r="F124" s="38">
        <v>0</v>
      </c>
      <c r="G124" s="38">
        <v>0</v>
      </c>
      <c r="H124" s="38">
        <f t="shared" si="8"/>
        <v>40297294.199999996</v>
      </c>
      <c r="I124" s="35" t="s">
        <v>56</v>
      </c>
    </row>
    <row r="125" spans="1:9" s="1" customFormat="1" ht="15">
      <c r="A125" s="51" t="s">
        <v>17</v>
      </c>
      <c r="B125" s="74"/>
      <c r="C125" s="74"/>
      <c r="D125" s="40">
        <f>SUM(D120:D124)</f>
        <v>144377103.8064</v>
      </c>
      <c r="E125" s="38">
        <v>0</v>
      </c>
      <c r="F125" s="38">
        <v>0</v>
      </c>
      <c r="G125" s="38">
        <v>0</v>
      </c>
      <c r="H125" s="40">
        <f t="shared" si="8"/>
        <v>144377103.8064</v>
      </c>
      <c r="I125" s="35" t="s">
        <v>56</v>
      </c>
    </row>
  </sheetData>
  <sheetProtection/>
  <mergeCells count="104">
    <mergeCell ref="A7:A10"/>
    <mergeCell ref="B7:B10"/>
    <mergeCell ref="A32:A33"/>
    <mergeCell ref="B32:B33"/>
    <mergeCell ref="A30:A31"/>
    <mergeCell ref="B30:B31"/>
    <mergeCell ref="A24:A25"/>
    <mergeCell ref="B24:B25"/>
    <mergeCell ref="A56:A57"/>
    <mergeCell ref="B56:B57"/>
    <mergeCell ref="A34:A35"/>
    <mergeCell ref="B34:B35"/>
    <mergeCell ref="A46:A47"/>
    <mergeCell ref="B46:B47"/>
    <mergeCell ref="A50:A53"/>
    <mergeCell ref="B50:B53"/>
    <mergeCell ref="A26:A27"/>
    <mergeCell ref="B26:B27"/>
    <mergeCell ref="A28:A29"/>
    <mergeCell ref="B20:B21"/>
    <mergeCell ref="A22:A23"/>
    <mergeCell ref="B22:B23"/>
    <mergeCell ref="B28:B29"/>
    <mergeCell ref="A18:A19"/>
    <mergeCell ref="A68:A69"/>
    <mergeCell ref="B72:B73"/>
    <mergeCell ref="B42:B43"/>
    <mergeCell ref="A64:A65"/>
    <mergeCell ref="A66:A67"/>
    <mergeCell ref="B66:B67"/>
    <mergeCell ref="A48:A49"/>
    <mergeCell ref="B18:B19"/>
    <mergeCell ref="A20:A21"/>
    <mergeCell ref="A12:A13"/>
    <mergeCell ref="B12:B13"/>
    <mergeCell ref="A14:A15"/>
    <mergeCell ref="B14:B15"/>
    <mergeCell ref="A84:A85"/>
    <mergeCell ref="B84:B85"/>
    <mergeCell ref="A54:A55"/>
    <mergeCell ref="A102:A103"/>
    <mergeCell ref="B60:B61"/>
    <mergeCell ref="A58:A59"/>
    <mergeCell ref="B58:B59"/>
    <mergeCell ref="B54:B55"/>
    <mergeCell ref="A60:A61"/>
    <mergeCell ref="B102:B103"/>
    <mergeCell ref="A106:A109"/>
    <mergeCell ref="B106:B109"/>
    <mergeCell ref="A104:A105"/>
    <mergeCell ref="B104:B105"/>
    <mergeCell ref="A88:A93"/>
    <mergeCell ref="B88:B93"/>
    <mergeCell ref="A96:A101"/>
    <mergeCell ref="B96:B101"/>
    <mergeCell ref="A94:A95"/>
    <mergeCell ref="A125:C125"/>
    <mergeCell ref="D3:H3"/>
    <mergeCell ref="A44:A45"/>
    <mergeCell ref="B44:B45"/>
    <mergeCell ref="A40:A41"/>
    <mergeCell ref="B40:B41"/>
    <mergeCell ref="A42:A43"/>
    <mergeCell ref="A36:A37"/>
    <mergeCell ref="A122:C122"/>
    <mergeCell ref="B48:B49"/>
    <mergeCell ref="A123:C123"/>
    <mergeCell ref="A124:C124"/>
    <mergeCell ref="A62:A63"/>
    <mergeCell ref="B62:B63"/>
    <mergeCell ref="B68:B69"/>
    <mergeCell ref="B94:B95"/>
    <mergeCell ref="B86:B87"/>
    <mergeCell ref="A86:A87"/>
    <mergeCell ref="A116:A119"/>
    <mergeCell ref="B116:B119"/>
    <mergeCell ref="A120:C120"/>
    <mergeCell ref="A121:C121"/>
    <mergeCell ref="B64:B65"/>
    <mergeCell ref="A72:A73"/>
    <mergeCell ref="A110:A115"/>
    <mergeCell ref="B110:B115"/>
    <mergeCell ref="A76:A77"/>
    <mergeCell ref="B76:B77"/>
    <mergeCell ref="A78:A83"/>
    <mergeCell ref="B78:B83"/>
    <mergeCell ref="H1:I1"/>
    <mergeCell ref="I3:I5"/>
    <mergeCell ref="D4:D5"/>
    <mergeCell ref="E4:H4"/>
    <mergeCell ref="A2:I2"/>
    <mergeCell ref="A3:A5"/>
    <mergeCell ref="B3:B5"/>
    <mergeCell ref="C3:C5"/>
    <mergeCell ref="A6:I6"/>
    <mergeCell ref="A74:A75"/>
    <mergeCell ref="B74:B75"/>
    <mergeCell ref="A70:A71"/>
    <mergeCell ref="B70:B71"/>
    <mergeCell ref="B36:B37"/>
    <mergeCell ref="A38:A39"/>
    <mergeCell ref="B38:B39"/>
    <mergeCell ref="A16:A17"/>
    <mergeCell ref="B16:B1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75" zoomScaleNormal="75" zoomScalePageLayoutView="0" workbookViewId="0" topLeftCell="A1">
      <selection activeCell="J1" sqref="J1:K1"/>
    </sheetView>
  </sheetViews>
  <sheetFormatPr defaultColWidth="9.140625" defaultRowHeight="15"/>
  <cols>
    <col min="1" max="1" width="4.28125" style="6" customWidth="1"/>
    <col min="2" max="2" width="5.421875" style="10" customWidth="1"/>
    <col min="3" max="3" width="12.8515625" style="11" customWidth="1"/>
    <col min="4" max="4" width="6.00390625" style="7" customWidth="1"/>
    <col min="5" max="5" width="5.7109375" style="7" customWidth="1"/>
    <col min="6" max="6" width="7.57421875" style="7" customWidth="1"/>
    <col min="7" max="7" width="14.140625" style="6" customWidth="1"/>
    <col min="8" max="8" width="12.00390625" style="6" customWidth="1"/>
    <col min="9" max="9" width="12.8515625" style="6" customWidth="1"/>
    <col min="10" max="10" width="10.28125" style="6" customWidth="1"/>
    <col min="11" max="11" width="13.8515625" style="6" customWidth="1"/>
    <col min="12" max="12" width="11.57421875" style="5" bestFit="1" customWidth="1"/>
    <col min="13" max="16384" width="9.140625" style="5" customWidth="1"/>
  </cols>
  <sheetData>
    <row r="1" spans="10:11" ht="107.25" customHeight="1">
      <c r="J1" s="84" t="s">
        <v>151</v>
      </c>
      <c r="K1" s="85"/>
    </row>
    <row r="2" spans="2:11" ht="62.25" customHeight="1">
      <c r="B2" s="100" t="s">
        <v>60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1" ht="37.5" customHeight="1">
      <c r="A3" s="95" t="s">
        <v>6</v>
      </c>
      <c r="B3" s="111" t="s">
        <v>28</v>
      </c>
      <c r="C3" s="103" t="s">
        <v>18</v>
      </c>
      <c r="D3" s="95" t="s">
        <v>19</v>
      </c>
      <c r="E3" s="103" t="s">
        <v>20</v>
      </c>
      <c r="F3" s="95" t="s">
        <v>21</v>
      </c>
      <c r="G3" s="95" t="s">
        <v>8</v>
      </c>
      <c r="H3" s="95"/>
      <c r="I3" s="95"/>
      <c r="J3" s="95"/>
      <c r="K3" s="95"/>
    </row>
    <row r="4" spans="1:11" ht="15">
      <c r="A4" s="95"/>
      <c r="B4" s="111"/>
      <c r="C4" s="112"/>
      <c r="D4" s="95"/>
      <c r="E4" s="104"/>
      <c r="F4" s="95"/>
      <c r="G4" s="95" t="s">
        <v>22</v>
      </c>
      <c r="H4" s="95"/>
      <c r="I4" s="95"/>
      <c r="J4" s="95"/>
      <c r="K4" s="95" t="s">
        <v>27</v>
      </c>
    </row>
    <row r="5" spans="1:11" ht="63" customHeight="1">
      <c r="A5" s="95"/>
      <c r="B5" s="111"/>
      <c r="C5" s="105"/>
      <c r="D5" s="95"/>
      <c r="E5" s="105"/>
      <c r="F5" s="95"/>
      <c r="G5" s="2" t="s">
        <v>23</v>
      </c>
      <c r="H5" s="2" t="s">
        <v>24</v>
      </c>
      <c r="I5" s="2" t="s">
        <v>25</v>
      </c>
      <c r="J5" s="2" t="s">
        <v>26</v>
      </c>
      <c r="K5" s="95"/>
    </row>
    <row r="6" spans="1:11" ht="27" customHeight="1">
      <c r="A6" s="106" t="s">
        <v>61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ht="15">
      <c r="A7" s="96">
        <v>2021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s="1" customFormat="1" ht="84.75" customHeight="1">
      <c r="A8" s="109">
        <v>1</v>
      </c>
      <c r="B8" s="98" t="s">
        <v>31</v>
      </c>
      <c r="C8" s="12" t="s">
        <v>1</v>
      </c>
      <c r="D8" s="3">
        <v>320</v>
      </c>
      <c r="E8" s="3" t="s">
        <v>48</v>
      </c>
      <c r="F8" s="3">
        <v>1700</v>
      </c>
      <c r="G8" s="4">
        <f>D8*F8</f>
        <v>544000</v>
      </c>
      <c r="H8" s="4">
        <f>G8*5%</f>
        <v>27200</v>
      </c>
      <c r="I8" s="4">
        <f aca="true" t="shared" si="0" ref="I8:I14">G8*2.14%</f>
        <v>11641.600000000002</v>
      </c>
      <c r="J8" s="4">
        <f aca="true" t="shared" si="1" ref="J8:J14">G8*0.5%</f>
        <v>2720</v>
      </c>
      <c r="K8" s="4">
        <f aca="true" t="shared" si="2" ref="K8:K17">G8+H8+I8+J8</f>
        <v>585561.6</v>
      </c>
    </row>
    <row r="9" spans="1:11" s="1" customFormat="1" ht="84.75" customHeight="1">
      <c r="A9" s="110"/>
      <c r="B9" s="99"/>
      <c r="C9" s="12" t="s">
        <v>3</v>
      </c>
      <c r="D9" s="3">
        <v>750</v>
      </c>
      <c r="E9" s="3" t="s">
        <v>48</v>
      </c>
      <c r="F9" s="3">
        <v>1300</v>
      </c>
      <c r="G9" s="4">
        <f>F9*D9</f>
        <v>975000</v>
      </c>
      <c r="H9" s="4">
        <f>G9*5%</f>
        <v>48750</v>
      </c>
      <c r="I9" s="4">
        <f t="shared" si="0"/>
        <v>20865.000000000004</v>
      </c>
      <c r="J9" s="4">
        <f t="shared" si="1"/>
        <v>4875</v>
      </c>
      <c r="K9" s="4">
        <f t="shared" si="2"/>
        <v>1049490</v>
      </c>
    </row>
    <row r="10" spans="1:11" s="1" customFormat="1" ht="84.75" customHeight="1">
      <c r="A10" s="17">
        <v>2</v>
      </c>
      <c r="B10" s="15" t="s">
        <v>47</v>
      </c>
      <c r="C10" s="12" t="s">
        <v>33</v>
      </c>
      <c r="D10" s="3">
        <v>1800</v>
      </c>
      <c r="E10" s="3" t="s">
        <v>48</v>
      </c>
      <c r="F10" s="3">
        <v>2500</v>
      </c>
      <c r="G10" s="4">
        <f aca="true" t="shared" si="3" ref="G10:G15">D10*F10</f>
        <v>4500000</v>
      </c>
      <c r="H10" s="4">
        <f>G10*5%</f>
        <v>225000</v>
      </c>
      <c r="I10" s="4">
        <f t="shared" si="0"/>
        <v>96300.00000000001</v>
      </c>
      <c r="J10" s="4">
        <f t="shared" si="1"/>
        <v>22500</v>
      </c>
      <c r="K10" s="4">
        <f t="shared" si="2"/>
        <v>4843800</v>
      </c>
    </row>
    <row r="11" spans="1:11" s="1" customFormat="1" ht="82.5" customHeight="1">
      <c r="A11" s="17">
        <v>3</v>
      </c>
      <c r="B11" s="15" t="s">
        <v>46</v>
      </c>
      <c r="C11" s="29" t="s">
        <v>5</v>
      </c>
      <c r="D11" s="3">
        <v>580</v>
      </c>
      <c r="E11" s="3" t="s">
        <v>49</v>
      </c>
      <c r="F11" s="3">
        <v>3800</v>
      </c>
      <c r="G11" s="4">
        <f t="shared" si="3"/>
        <v>2204000</v>
      </c>
      <c r="H11" s="4">
        <f aca="true" t="shared" si="4" ref="H11:H38">G11*5%</f>
        <v>110200</v>
      </c>
      <c r="I11" s="4">
        <f t="shared" si="0"/>
        <v>47165.600000000006</v>
      </c>
      <c r="J11" s="4">
        <f t="shared" si="1"/>
        <v>11020</v>
      </c>
      <c r="K11" s="4">
        <f t="shared" si="2"/>
        <v>2372385.6</v>
      </c>
    </row>
    <row r="12" spans="1:11" s="1" customFormat="1" ht="91.5" customHeight="1">
      <c r="A12" s="17">
        <v>4</v>
      </c>
      <c r="B12" s="15" t="s">
        <v>50</v>
      </c>
      <c r="C12" s="12" t="s">
        <v>5</v>
      </c>
      <c r="D12" s="3">
        <v>1000</v>
      </c>
      <c r="E12" s="3" t="s">
        <v>49</v>
      </c>
      <c r="F12" s="3">
        <v>2400</v>
      </c>
      <c r="G12" s="4">
        <f t="shared" si="3"/>
        <v>2400000</v>
      </c>
      <c r="H12" s="4">
        <f t="shared" si="4"/>
        <v>120000</v>
      </c>
      <c r="I12" s="4">
        <f t="shared" si="0"/>
        <v>51360.00000000001</v>
      </c>
      <c r="J12" s="4">
        <f t="shared" si="1"/>
        <v>12000</v>
      </c>
      <c r="K12" s="4">
        <f t="shared" si="2"/>
        <v>2583360</v>
      </c>
    </row>
    <row r="13" spans="1:11" s="1" customFormat="1" ht="74.25" customHeight="1">
      <c r="A13" s="44">
        <v>5</v>
      </c>
      <c r="B13" s="21" t="s">
        <v>121</v>
      </c>
      <c r="C13" s="12" t="s">
        <v>5</v>
      </c>
      <c r="D13" s="3">
        <v>1000</v>
      </c>
      <c r="E13" s="3" t="s">
        <v>49</v>
      </c>
      <c r="F13" s="3">
        <v>2400</v>
      </c>
      <c r="G13" s="4">
        <f t="shared" si="3"/>
        <v>2400000</v>
      </c>
      <c r="H13" s="4">
        <f t="shared" si="4"/>
        <v>120000</v>
      </c>
      <c r="I13" s="4">
        <f t="shared" si="0"/>
        <v>51360.00000000001</v>
      </c>
      <c r="J13" s="4">
        <f t="shared" si="1"/>
        <v>12000</v>
      </c>
      <c r="K13" s="4">
        <f t="shared" si="2"/>
        <v>2583360</v>
      </c>
    </row>
    <row r="14" spans="1:11" s="1" customFormat="1" ht="95.25" customHeight="1">
      <c r="A14" s="43">
        <v>6</v>
      </c>
      <c r="B14" s="24" t="s">
        <v>122</v>
      </c>
      <c r="C14" s="12" t="s">
        <v>5</v>
      </c>
      <c r="D14" s="3">
        <v>1000</v>
      </c>
      <c r="E14" s="3" t="s">
        <v>49</v>
      </c>
      <c r="F14" s="3">
        <v>2400</v>
      </c>
      <c r="G14" s="4">
        <f t="shared" si="3"/>
        <v>2400000</v>
      </c>
      <c r="H14" s="4">
        <f t="shared" si="4"/>
        <v>120000</v>
      </c>
      <c r="I14" s="4">
        <f t="shared" si="0"/>
        <v>51360.00000000001</v>
      </c>
      <c r="J14" s="4">
        <f t="shared" si="1"/>
        <v>12000</v>
      </c>
      <c r="K14" s="4">
        <f t="shared" si="2"/>
        <v>2583360</v>
      </c>
    </row>
    <row r="15" spans="1:11" s="1" customFormat="1" ht="88.5" customHeight="1">
      <c r="A15" s="44">
        <v>7</v>
      </c>
      <c r="B15" s="21" t="s">
        <v>123</v>
      </c>
      <c r="C15" s="29" t="s">
        <v>5</v>
      </c>
      <c r="D15" s="3">
        <v>800</v>
      </c>
      <c r="E15" s="3" t="s">
        <v>49</v>
      </c>
      <c r="F15" s="3">
        <v>3800</v>
      </c>
      <c r="G15" s="4">
        <f t="shared" si="3"/>
        <v>3040000</v>
      </c>
      <c r="H15" s="4">
        <f t="shared" si="4"/>
        <v>152000</v>
      </c>
      <c r="I15" s="4">
        <f>G15*2.14%</f>
        <v>65056.00000000001</v>
      </c>
      <c r="J15" s="4">
        <f>G15*0.5%</f>
        <v>15200</v>
      </c>
      <c r="K15" s="4">
        <f t="shared" si="2"/>
        <v>3272256</v>
      </c>
    </row>
    <row r="16" spans="1:11" s="1" customFormat="1" ht="82.5" customHeight="1">
      <c r="A16" s="43">
        <v>8</v>
      </c>
      <c r="B16" s="24" t="s">
        <v>124</v>
      </c>
      <c r="C16" s="12" t="s">
        <v>33</v>
      </c>
      <c r="D16" s="3">
        <v>600</v>
      </c>
      <c r="E16" s="3" t="s">
        <v>49</v>
      </c>
      <c r="F16" s="3">
        <v>2500</v>
      </c>
      <c r="G16" s="4">
        <f>F16*D16</f>
        <v>1500000</v>
      </c>
      <c r="H16" s="4">
        <f t="shared" si="4"/>
        <v>75000</v>
      </c>
      <c r="I16" s="4">
        <f>G16*2.14%</f>
        <v>32100.000000000004</v>
      </c>
      <c r="J16" s="4">
        <f>G16*0.5%</f>
        <v>7500</v>
      </c>
      <c r="K16" s="4">
        <f t="shared" si="2"/>
        <v>1614600</v>
      </c>
    </row>
    <row r="17" spans="1:11" s="1" customFormat="1" ht="80.25" customHeight="1">
      <c r="A17" s="42">
        <v>9</v>
      </c>
      <c r="B17" s="20" t="s">
        <v>93</v>
      </c>
      <c r="C17" s="29" t="s">
        <v>5</v>
      </c>
      <c r="D17" s="3">
        <v>1000</v>
      </c>
      <c r="E17" s="3" t="s">
        <v>49</v>
      </c>
      <c r="F17" s="3">
        <v>2400</v>
      </c>
      <c r="G17" s="4">
        <f>D17*F17</f>
        <v>2400000</v>
      </c>
      <c r="H17" s="4">
        <f t="shared" si="4"/>
        <v>120000</v>
      </c>
      <c r="I17" s="4">
        <f>G17*2.14%</f>
        <v>51360.00000000001</v>
      </c>
      <c r="J17" s="4">
        <f>G17*0.5%</f>
        <v>12000</v>
      </c>
      <c r="K17" s="4">
        <f t="shared" si="2"/>
        <v>2583360</v>
      </c>
    </row>
    <row r="18" spans="1:11" s="1" customFormat="1" ht="86.25" customHeight="1">
      <c r="A18" s="44">
        <v>10</v>
      </c>
      <c r="B18" s="21" t="s">
        <v>125</v>
      </c>
      <c r="C18" s="12" t="s">
        <v>0</v>
      </c>
      <c r="D18" s="3"/>
      <c r="E18" s="3" t="s">
        <v>51</v>
      </c>
      <c r="F18" s="3">
        <v>1900000</v>
      </c>
      <c r="G18" s="4">
        <f>F18</f>
        <v>1900000</v>
      </c>
      <c r="H18" s="4">
        <f t="shared" si="4"/>
        <v>95000</v>
      </c>
      <c r="I18" s="4">
        <f aca="true" t="shared" si="5" ref="I18:I34">G18*2.14%</f>
        <v>40660.00000000001</v>
      </c>
      <c r="J18" s="4">
        <f aca="true" t="shared" si="6" ref="J18:J34">G18*0.5%</f>
        <v>9500</v>
      </c>
      <c r="K18" s="4">
        <f>G18+H18+I18+J18</f>
        <v>2045160</v>
      </c>
    </row>
    <row r="19" spans="1:11" s="1" customFormat="1" ht="78" customHeight="1">
      <c r="A19" s="42">
        <v>11</v>
      </c>
      <c r="B19" s="20" t="s">
        <v>94</v>
      </c>
      <c r="C19" s="12" t="s">
        <v>5</v>
      </c>
      <c r="D19" s="3">
        <v>1000</v>
      </c>
      <c r="E19" s="3" t="s">
        <v>49</v>
      </c>
      <c r="F19" s="3">
        <v>2400</v>
      </c>
      <c r="G19" s="4">
        <f>D19*F19</f>
        <v>2400000</v>
      </c>
      <c r="H19" s="4">
        <f t="shared" si="4"/>
        <v>120000</v>
      </c>
      <c r="I19" s="4">
        <f t="shared" si="5"/>
        <v>51360.00000000001</v>
      </c>
      <c r="J19" s="4">
        <f t="shared" si="6"/>
        <v>12000</v>
      </c>
      <c r="K19" s="4">
        <f>G19+H19+I19+J19</f>
        <v>2583360</v>
      </c>
    </row>
    <row r="20" spans="1:11" s="1" customFormat="1" ht="82.5" customHeight="1">
      <c r="A20" s="42">
        <v>12</v>
      </c>
      <c r="B20" s="20" t="s">
        <v>95</v>
      </c>
      <c r="C20" s="12" t="s">
        <v>5</v>
      </c>
      <c r="D20" s="3">
        <v>1000</v>
      </c>
      <c r="E20" s="3" t="s">
        <v>49</v>
      </c>
      <c r="F20" s="3">
        <v>2400</v>
      </c>
      <c r="G20" s="4">
        <f>D20*F20</f>
        <v>2400000</v>
      </c>
      <c r="H20" s="4">
        <f t="shared" si="4"/>
        <v>120000</v>
      </c>
      <c r="I20" s="4">
        <f t="shared" si="5"/>
        <v>51360.00000000001</v>
      </c>
      <c r="J20" s="4">
        <f t="shared" si="6"/>
        <v>12000</v>
      </c>
      <c r="K20" s="4">
        <f>G20+H20+I20+J20</f>
        <v>2583360</v>
      </c>
    </row>
    <row r="21" spans="1:11" s="1" customFormat="1" ht="78" customHeight="1">
      <c r="A21" s="42">
        <v>13</v>
      </c>
      <c r="B21" s="20" t="s">
        <v>96</v>
      </c>
      <c r="C21" s="29" t="s">
        <v>5</v>
      </c>
      <c r="D21" s="3">
        <v>600</v>
      </c>
      <c r="E21" s="3" t="s">
        <v>49</v>
      </c>
      <c r="F21" s="3">
        <v>3800</v>
      </c>
      <c r="G21" s="4">
        <f>D21*F21</f>
        <v>2280000</v>
      </c>
      <c r="H21" s="4">
        <f t="shared" si="4"/>
        <v>114000</v>
      </c>
      <c r="I21" s="4">
        <f t="shared" si="5"/>
        <v>48792.00000000001</v>
      </c>
      <c r="J21" s="4">
        <f t="shared" si="6"/>
        <v>11400</v>
      </c>
      <c r="K21" s="4">
        <f>G21+H21+I21+J21</f>
        <v>2454192</v>
      </c>
    </row>
    <row r="22" spans="1:11" s="1" customFormat="1" ht="96.75" customHeight="1">
      <c r="A22" s="42">
        <v>14</v>
      </c>
      <c r="B22" s="20" t="s">
        <v>97</v>
      </c>
      <c r="C22" s="29" t="s">
        <v>5</v>
      </c>
      <c r="D22" s="3">
        <v>800</v>
      </c>
      <c r="E22" s="3" t="s">
        <v>49</v>
      </c>
      <c r="F22" s="3">
        <v>3800</v>
      </c>
      <c r="G22" s="4">
        <f>D22*F22</f>
        <v>3040000</v>
      </c>
      <c r="H22" s="4">
        <f t="shared" si="4"/>
        <v>152000</v>
      </c>
      <c r="I22" s="4">
        <f t="shared" si="5"/>
        <v>65056.00000000001</v>
      </c>
      <c r="J22" s="4">
        <f t="shared" si="6"/>
        <v>15200</v>
      </c>
      <c r="K22" s="4">
        <f>G22+H22+I22+J22</f>
        <v>3272256</v>
      </c>
    </row>
    <row r="23" spans="1:11" s="1" customFormat="1" ht="103.5" customHeight="1">
      <c r="A23" s="44">
        <v>15</v>
      </c>
      <c r="B23" s="21" t="s">
        <v>126</v>
      </c>
      <c r="C23" s="12" t="s">
        <v>5</v>
      </c>
      <c r="D23" s="3">
        <v>600</v>
      </c>
      <c r="E23" s="3" t="s">
        <v>49</v>
      </c>
      <c r="F23" s="3">
        <v>2400</v>
      </c>
      <c r="G23" s="4">
        <f aca="true" t="shared" si="7" ref="G23:G29">D23*F23</f>
        <v>1440000</v>
      </c>
      <c r="H23" s="4">
        <f t="shared" si="4"/>
        <v>72000</v>
      </c>
      <c r="I23" s="4">
        <f t="shared" si="5"/>
        <v>30816.000000000004</v>
      </c>
      <c r="J23" s="4">
        <f t="shared" si="6"/>
        <v>7200</v>
      </c>
      <c r="K23" s="4">
        <f aca="true" t="shared" si="8" ref="K23:K34">G23+H23+I23+J23</f>
        <v>1550016</v>
      </c>
    </row>
    <row r="24" spans="1:11" s="1" customFormat="1" ht="111" customHeight="1">
      <c r="A24" s="42">
        <v>16</v>
      </c>
      <c r="B24" s="20" t="s">
        <v>98</v>
      </c>
      <c r="C24" s="12" t="s">
        <v>5</v>
      </c>
      <c r="D24" s="3">
        <v>400</v>
      </c>
      <c r="E24" s="3" t="s">
        <v>49</v>
      </c>
      <c r="F24" s="3">
        <v>3800</v>
      </c>
      <c r="G24" s="4">
        <f t="shared" si="7"/>
        <v>1520000</v>
      </c>
      <c r="H24" s="4">
        <f t="shared" si="4"/>
        <v>76000</v>
      </c>
      <c r="I24" s="4">
        <f t="shared" si="5"/>
        <v>32528.000000000004</v>
      </c>
      <c r="J24" s="4">
        <f t="shared" si="6"/>
        <v>7600</v>
      </c>
      <c r="K24" s="4">
        <f t="shared" si="8"/>
        <v>1636128</v>
      </c>
    </row>
    <row r="25" spans="1:11" s="1" customFormat="1" ht="84.75" customHeight="1">
      <c r="A25" s="42">
        <v>17</v>
      </c>
      <c r="B25" s="20" t="s">
        <v>99</v>
      </c>
      <c r="C25" s="12" t="s">
        <v>5</v>
      </c>
      <c r="D25" s="3">
        <v>550</v>
      </c>
      <c r="E25" s="3" t="s">
        <v>49</v>
      </c>
      <c r="F25" s="3">
        <v>3800</v>
      </c>
      <c r="G25" s="4">
        <f t="shared" si="7"/>
        <v>2090000</v>
      </c>
      <c r="H25" s="4">
        <f t="shared" si="4"/>
        <v>104500</v>
      </c>
      <c r="I25" s="4">
        <f t="shared" si="5"/>
        <v>44726.00000000001</v>
      </c>
      <c r="J25" s="4">
        <f t="shared" si="6"/>
        <v>10450</v>
      </c>
      <c r="K25" s="4">
        <f t="shared" si="8"/>
        <v>2249676</v>
      </c>
    </row>
    <row r="26" spans="1:11" s="1" customFormat="1" ht="89.25" customHeight="1">
      <c r="A26" s="44">
        <v>18</v>
      </c>
      <c r="B26" s="21" t="s">
        <v>127</v>
      </c>
      <c r="C26" s="12" t="s">
        <v>5</v>
      </c>
      <c r="D26" s="3">
        <v>1300</v>
      </c>
      <c r="E26" s="3" t="s">
        <v>49</v>
      </c>
      <c r="F26" s="3">
        <v>2400</v>
      </c>
      <c r="G26" s="4">
        <f t="shared" si="7"/>
        <v>3120000</v>
      </c>
      <c r="H26" s="4">
        <f t="shared" si="4"/>
        <v>156000</v>
      </c>
      <c r="I26" s="4">
        <f t="shared" si="5"/>
        <v>66768.00000000001</v>
      </c>
      <c r="J26" s="4">
        <f t="shared" si="6"/>
        <v>15600</v>
      </c>
      <c r="K26" s="4">
        <f t="shared" si="8"/>
        <v>3358368</v>
      </c>
    </row>
    <row r="27" spans="1:11" s="1" customFormat="1" ht="95.25" customHeight="1">
      <c r="A27" s="45">
        <v>19</v>
      </c>
      <c r="B27" s="27" t="s">
        <v>134</v>
      </c>
      <c r="C27" s="12" t="s">
        <v>3</v>
      </c>
      <c r="D27" s="3">
        <v>100</v>
      </c>
      <c r="E27" s="3" t="s">
        <v>48</v>
      </c>
      <c r="F27" s="3">
        <v>1300</v>
      </c>
      <c r="G27" s="4">
        <f t="shared" si="7"/>
        <v>130000</v>
      </c>
      <c r="H27" s="4">
        <f t="shared" si="4"/>
        <v>6500</v>
      </c>
      <c r="I27" s="4">
        <f t="shared" si="5"/>
        <v>2782.0000000000005</v>
      </c>
      <c r="J27" s="4">
        <f t="shared" si="6"/>
        <v>650</v>
      </c>
      <c r="K27" s="4">
        <f t="shared" si="8"/>
        <v>139932</v>
      </c>
    </row>
    <row r="28" spans="1:11" s="1" customFormat="1" ht="77.25" customHeight="1">
      <c r="A28" s="44">
        <v>20</v>
      </c>
      <c r="B28" s="21" t="s">
        <v>43</v>
      </c>
      <c r="C28" s="29" t="s">
        <v>5</v>
      </c>
      <c r="D28" s="3">
        <v>1600</v>
      </c>
      <c r="E28" s="3" t="s">
        <v>49</v>
      </c>
      <c r="F28" s="3">
        <v>2400</v>
      </c>
      <c r="G28" s="4">
        <f t="shared" si="7"/>
        <v>3840000</v>
      </c>
      <c r="H28" s="4">
        <f t="shared" si="4"/>
        <v>192000</v>
      </c>
      <c r="I28" s="4">
        <f t="shared" si="5"/>
        <v>82176.00000000001</v>
      </c>
      <c r="J28" s="4">
        <f t="shared" si="6"/>
        <v>19200</v>
      </c>
      <c r="K28" s="4">
        <f t="shared" si="8"/>
        <v>4133376</v>
      </c>
    </row>
    <row r="29" spans="1:11" s="1" customFormat="1" ht="78" customHeight="1">
      <c r="A29" s="44">
        <v>21</v>
      </c>
      <c r="B29" s="21" t="s">
        <v>100</v>
      </c>
      <c r="C29" s="12" t="s">
        <v>3</v>
      </c>
      <c r="D29" s="3">
        <v>900</v>
      </c>
      <c r="E29" s="3" t="s">
        <v>48</v>
      </c>
      <c r="F29" s="3">
        <v>1300</v>
      </c>
      <c r="G29" s="4">
        <f t="shared" si="7"/>
        <v>1170000</v>
      </c>
      <c r="H29" s="4">
        <f t="shared" si="4"/>
        <v>58500</v>
      </c>
      <c r="I29" s="4">
        <f t="shared" si="5"/>
        <v>25038.000000000004</v>
      </c>
      <c r="J29" s="4">
        <f t="shared" si="6"/>
        <v>5850</v>
      </c>
      <c r="K29" s="4">
        <f t="shared" si="8"/>
        <v>1259388</v>
      </c>
    </row>
    <row r="30" spans="1:11" s="1" customFormat="1" ht="80.25" customHeight="1">
      <c r="A30" s="109">
        <v>22</v>
      </c>
      <c r="B30" s="98" t="s">
        <v>101</v>
      </c>
      <c r="C30" s="12" t="s">
        <v>33</v>
      </c>
      <c r="D30" s="3">
        <v>3600</v>
      </c>
      <c r="E30" s="3" t="s">
        <v>48</v>
      </c>
      <c r="F30" s="3">
        <v>2500</v>
      </c>
      <c r="G30" s="4">
        <f aca="true" t="shared" si="9" ref="G30:G38">D30*F30</f>
        <v>9000000</v>
      </c>
      <c r="H30" s="4">
        <f t="shared" si="4"/>
        <v>450000</v>
      </c>
      <c r="I30" s="4">
        <f t="shared" si="5"/>
        <v>192600.00000000003</v>
      </c>
      <c r="J30" s="4">
        <f t="shared" si="6"/>
        <v>45000</v>
      </c>
      <c r="K30" s="4">
        <f t="shared" si="8"/>
        <v>9687600</v>
      </c>
    </row>
    <row r="31" spans="1:11" s="1" customFormat="1" ht="80.25" customHeight="1">
      <c r="A31" s="101"/>
      <c r="B31" s="113"/>
      <c r="C31" s="12" t="s">
        <v>5</v>
      </c>
      <c r="D31" s="3">
        <v>2400</v>
      </c>
      <c r="E31" s="3" t="s">
        <v>49</v>
      </c>
      <c r="F31" s="28">
        <v>2000</v>
      </c>
      <c r="G31" s="4">
        <f t="shared" si="9"/>
        <v>4800000</v>
      </c>
      <c r="H31" s="4">
        <f t="shared" si="4"/>
        <v>240000</v>
      </c>
      <c r="I31" s="4">
        <f t="shared" si="5"/>
        <v>102720.00000000001</v>
      </c>
      <c r="J31" s="4">
        <f t="shared" si="6"/>
        <v>24000</v>
      </c>
      <c r="K31" s="4">
        <f t="shared" si="8"/>
        <v>5166720</v>
      </c>
    </row>
    <row r="32" spans="1:11" s="1" customFormat="1" ht="90.75" customHeight="1">
      <c r="A32" s="42">
        <v>23</v>
      </c>
      <c r="B32" s="20" t="s">
        <v>76</v>
      </c>
      <c r="C32" s="12" t="s">
        <v>5</v>
      </c>
      <c r="D32" s="3">
        <v>1700</v>
      </c>
      <c r="E32" s="3" t="s">
        <v>49</v>
      </c>
      <c r="F32" s="3">
        <v>2400</v>
      </c>
      <c r="G32" s="4">
        <f t="shared" si="9"/>
        <v>4080000</v>
      </c>
      <c r="H32" s="4">
        <f t="shared" si="4"/>
        <v>204000</v>
      </c>
      <c r="I32" s="4">
        <f t="shared" si="5"/>
        <v>87312.00000000001</v>
      </c>
      <c r="J32" s="4">
        <f t="shared" si="6"/>
        <v>20400</v>
      </c>
      <c r="K32" s="4">
        <f t="shared" si="8"/>
        <v>4391712</v>
      </c>
    </row>
    <row r="33" spans="1:11" s="1" customFormat="1" ht="90.75" customHeight="1">
      <c r="A33" s="42">
        <v>24</v>
      </c>
      <c r="B33" s="20" t="s">
        <v>102</v>
      </c>
      <c r="C33" s="12" t="s">
        <v>5</v>
      </c>
      <c r="D33" s="3">
        <v>1300</v>
      </c>
      <c r="E33" s="3" t="s">
        <v>49</v>
      </c>
      <c r="F33" s="3">
        <v>2400</v>
      </c>
      <c r="G33" s="4">
        <f t="shared" si="9"/>
        <v>3120000</v>
      </c>
      <c r="H33" s="4">
        <f t="shared" si="4"/>
        <v>156000</v>
      </c>
      <c r="I33" s="4">
        <f t="shared" si="5"/>
        <v>66768.00000000001</v>
      </c>
      <c r="J33" s="4">
        <f t="shared" si="6"/>
        <v>15600</v>
      </c>
      <c r="K33" s="4">
        <f t="shared" si="8"/>
        <v>3358368</v>
      </c>
    </row>
    <row r="34" spans="1:11" s="1" customFormat="1" ht="90.75" customHeight="1">
      <c r="A34" s="42">
        <v>25</v>
      </c>
      <c r="B34" s="20" t="s">
        <v>70</v>
      </c>
      <c r="C34" s="12" t="s">
        <v>33</v>
      </c>
      <c r="D34" s="3">
        <v>2200</v>
      </c>
      <c r="E34" s="3" t="s">
        <v>48</v>
      </c>
      <c r="F34" s="3">
        <v>2500</v>
      </c>
      <c r="G34" s="4">
        <f t="shared" si="9"/>
        <v>5500000</v>
      </c>
      <c r="H34" s="4">
        <f t="shared" si="4"/>
        <v>275000</v>
      </c>
      <c r="I34" s="4">
        <f t="shared" si="5"/>
        <v>117700.00000000001</v>
      </c>
      <c r="J34" s="4">
        <f t="shared" si="6"/>
        <v>27500</v>
      </c>
      <c r="K34" s="4">
        <f t="shared" si="8"/>
        <v>5920200</v>
      </c>
    </row>
    <row r="35" spans="1:11" s="1" customFormat="1" ht="83.25" customHeight="1">
      <c r="A35" s="17">
        <v>26</v>
      </c>
      <c r="B35" s="15" t="s">
        <v>44</v>
      </c>
      <c r="C35" s="12" t="s">
        <v>2</v>
      </c>
      <c r="D35" s="3">
        <v>1100</v>
      </c>
      <c r="E35" s="3" t="s">
        <v>49</v>
      </c>
      <c r="F35" s="3">
        <v>2200</v>
      </c>
      <c r="G35" s="4">
        <f t="shared" si="9"/>
        <v>2420000</v>
      </c>
      <c r="H35" s="4">
        <f t="shared" si="4"/>
        <v>121000</v>
      </c>
      <c r="I35" s="4">
        <f>G35*2.14%</f>
        <v>51788.00000000001</v>
      </c>
      <c r="J35" s="4">
        <f>G35*0.5%</f>
        <v>12100</v>
      </c>
      <c r="K35" s="4">
        <f aca="true" t="shared" si="10" ref="K35:K47">G35+H35+I35+J35</f>
        <v>2604888</v>
      </c>
    </row>
    <row r="36" spans="1:11" s="1" customFormat="1" ht="83.25" customHeight="1">
      <c r="A36" s="17">
        <v>27</v>
      </c>
      <c r="B36" s="15" t="s">
        <v>103</v>
      </c>
      <c r="C36" s="12" t="s">
        <v>5</v>
      </c>
      <c r="D36" s="3">
        <v>600</v>
      </c>
      <c r="E36" s="3" t="s">
        <v>104</v>
      </c>
      <c r="F36" s="3">
        <v>2400</v>
      </c>
      <c r="G36" s="4">
        <f t="shared" si="9"/>
        <v>1440000</v>
      </c>
      <c r="H36" s="4">
        <f t="shared" si="4"/>
        <v>72000</v>
      </c>
      <c r="I36" s="4">
        <f>G36*2.14%</f>
        <v>30816.000000000004</v>
      </c>
      <c r="J36" s="4">
        <f>G36*0.5%</f>
        <v>7200</v>
      </c>
      <c r="K36" s="4">
        <f t="shared" si="10"/>
        <v>1550016</v>
      </c>
    </row>
    <row r="37" spans="1:11" s="1" customFormat="1" ht="83.25" customHeight="1">
      <c r="A37" s="17">
        <v>28</v>
      </c>
      <c r="B37" s="15" t="s">
        <v>105</v>
      </c>
      <c r="C37" s="12" t="s">
        <v>5</v>
      </c>
      <c r="D37" s="3">
        <v>800</v>
      </c>
      <c r="E37" s="3" t="s">
        <v>104</v>
      </c>
      <c r="F37" s="3">
        <v>3800</v>
      </c>
      <c r="G37" s="4">
        <f t="shared" si="9"/>
        <v>3040000</v>
      </c>
      <c r="H37" s="4">
        <f t="shared" si="4"/>
        <v>152000</v>
      </c>
      <c r="I37" s="4">
        <f>G37*2.14%</f>
        <v>65056.00000000001</v>
      </c>
      <c r="J37" s="4">
        <f>G37*0.5%</f>
        <v>15200</v>
      </c>
      <c r="K37" s="4">
        <f t="shared" si="10"/>
        <v>3272256</v>
      </c>
    </row>
    <row r="38" spans="1:11" s="1" customFormat="1" ht="93.75" customHeight="1">
      <c r="A38" s="17">
        <v>29</v>
      </c>
      <c r="B38" s="15" t="s">
        <v>106</v>
      </c>
      <c r="C38" s="12" t="s">
        <v>107</v>
      </c>
      <c r="D38" s="3">
        <v>3649.96</v>
      </c>
      <c r="E38" s="3" t="s">
        <v>55</v>
      </c>
      <c r="F38" s="3">
        <v>3100</v>
      </c>
      <c r="G38" s="4">
        <f t="shared" si="9"/>
        <v>11314876</v>
      </c>
      <c r="H38" s="4">
        <f t="shared" si="4"/>
        <v>565743.8</v>
      </c>
      <c r="I38" s="4">
        <f>G38*2.14%</f>
        <v>242138.34640000004</v>
      </c>
      <c r="J38" s="4">
        <f>G38*0.5%</f>
        <v>56574.380000000005</v>
      </c>
      <c r="K38" s="4">
        <f t="shared" si="10"/>
        <v>12179332.526400002</v>
      </c>
    </row>
    <row r="39" spans="1:11" s="1" customFormat="1" ht="93.75" customHeight="1">
      <c r="A39" s="17">
        <v>30</v>
      </c>
      <c r="B39" s="15" t="s">
        <v>108</v>
      </c>
      <c r="C39" s="16" t="s">
        <v>5</v>
      </c>
      <c r="D39" s="3">
        <v>1200</v>
      </c>
      <c r="E39" s="3" t="s">
        <v>49</v>
      </c>
      <c r="F39" s="3">
        <v>2400</v>
      </c>
      <c r="G39" s="4">
        <f>F39*D39</f>
        <v>2880000</v>
      </c>
      <c r="H39" s="4">
        <f aca="true" t="shared" si="11" ref="H39:H46">G39*5%</f>
        <v>144000</v>
      </c>
      <c r="I39" s="4">
        <f aca="true" t="shared" si="12" ref="I39:I45">G39*2.14%</f>
        <v>61632.00000000001</v>
      </c>
      <c r="J39" s="4">
        <f aca="true" t="shared" si="13" ref="J39:J45">G39*0.5%</f>
        <v>14400</v>
      </c>
      <c r="K39" s="4">
        <f t="shared" si="10"/>
        <v>3100032</v>
      </c>
    </row>
    <row r="40" spans="1:11" s="1" customFormat="1" ht="93.75" customHeight="1">
      <c r="A40" s="17">
        <v>31</v>
      </c>
      <c r="B40" s="15" t="s">
        <v>109</v>
      </c>
      <c r="C40" s="16" t="s">
        <v>5</v>
      </c>
      <c r="D40" s="3">
        <v>1000</v>
      </c>
      <c r="E40" s="3" t="s">
        <v>49</v>
      </c>
      <c r="F40" s="3">
        <v>2400</v>
      </c>
      <c r="G40" s="4">
        <f>F40*D40</f>
        <v>2400000</v>
      </c>
      <c r="H40" s="4">
        <f t="shared" si="11"/>
        <v>120000</v>
      </c>
      <c r="I40" s="4">
        <f t="shared" si="12"/>
        <v>51360.00000000001</v>
      </c>
      <c r="J40" s="4">
        <f t="shared" si="13"/>
        <v>12000</v>
      </c>
      <c r="K40" s="4">
        <f t="shared" si="10"/>
        <v>2583360</v>
      </c>
    </row>
    <row r="41" spans="1:11" s="1" customFormat="1" ht="93.75" customHeight="1">
      <c r="A41" s="17">
        <v>32</v>
      </c>
      <c r="B41" s="15" t="s">
        <v>85</v>
      </c>
      <c r="C41" s="16" t="s">
        <v>5</v>
      </c>
      <c r="D41" s="3">
        <v>600</v>
      </c>
      <c r="E41" s="3" t="s">
        <v>49</v>
      </c>
      <c r="F41" s="3">
        <v>3800</v>
      </c>
      <c r="G41" s="4">
        <f>F41*D41</f>
        <v>2280000</v>
      </c>
      <c r="H41" s="4">
        <f t="shared" si="11"/>
        <v>114000</v>
      </c>
      <c r="I41" s="4">
        <f t="shared" si="12"/>
        <v>48792.00000000001</v>
      </c>
      <c r="J41" s="4">
        <f t="shared" si="13"/>
        <v>11400</v>
      </c>
      <c r="K41" s="4">
        <f t="shared" si="10"/>
        <v>2454192</v>
      </c>
    </row>
    <row r="42" spans="1:11" s="1" customFormat="1" ht="93.75" customHeight="1">
      <c r="A42" s="17">
        <v>33</v>
      </c>
      <c r="B42" s="15" t="s">
        <v>86</v>
      </c>
      <c r="C42" s="46" t="s">
        <v>5</v>
      </c>
      <c r="D42" s="3">
        <v>350</v>
      </c>
      <c r="E42" s="3" t="s">
        <v>48</v>
      </c>
      <c r="F42" s="3">
        <v>3800</v>
      </c>
      <c r="G42" s="4">
        <f>F42*D42</f>
        <v>1330000</v>
      </c>
      <c r="H42" s="4">
        <f t="shared" si="11"/>
        <v>66500</v>
      </c>
      <c r="I42" s="4">
        <f t="shared" si="12"/>
        <v>28462.000000000004</v>
      </c>
      <c r="J42" s="4">
        <f t="shared" si="13"/>
        <v>6650</v>
      </c>
      <c r="K42" s="4">
        <f t="shared" si="10"/>
        <v>1431612</v>
      </c>
    </row>
    <row r="43" spans="1:11" s="1" customFormat="1" ht="93.75" customHeight="1">
      <c r="A43" s="17">
        <v>34</v>
      </c>
      <c r="B43" s="15" t="s">
        <v>110</v>
      </c>
      <c r="C43" s="16" t="s">
        <v>5</v>
      </c>
      <c r="D43" s="3">
        <v>500</v>
      </c>
      <c r="E43" s="3" t="s">
        <v>49</v>
      </c>
      <c r="F43" s="3">
        <v>3800</v>
      </c>
      <c r="G43" s="4">
        <f>F43*D43</f>
        <v>1900000</v>
      </c>
      <c r="H43" s="4">
        <f t="shared" si="11"/>
        <v>95000</v>
      </c>
      <c r="I43" s="4">
        <f t="shared" si="12"/>
        <v>40660.00000000001</v>
      </c>
      <c r="J43" s="4">
        <f t="shared" si="13"/>
        <v>9500</v>
      </c>
      <c r="K43" s="4">
        <f t="shared" si="10"/>
        <v>2045160</v>
      </c>
    </row>
    <row r="44" spans="1:11" s="1" customFormat="1" ht="60" customHeight="1">
      <c r="A44" s="86">
        <v>35</v>
      </c>
      <c r="B44" s="89" t="s">
        <v>111</v>
      </c>
      <c r="C44" s="12" t="s">
        <v>4</v>
      </c>
      <c r="D44" s="3">
        <v>340</v>
      </c>
      <c r="E44" s="3" t="s">
        <v>48</v>
      </c>
      <c r="F44" s="3">
        <v>2000</v>
      </c>
      <c r="G44" s="4">
        <f>D44*F44</f>
        <v>680000</v>
      </c>
      <c r="H44" s="4">
        <f t="shared" si="11"/>
        <v>34000</v>
      </c>
      <c r="I44" s="4">
        <f t="shared" si="12"/>
        <v>14552.000000000002</v>
      </c>
      <c r="J44" s="4">
        <f t="shared" si="13"/>
        <v>3400</v>
      </c>
      <c r="K44" s="4">
        <f t="shared" si="10"/>
        <v>731952</v>
      </c>
    </row>
    <row r="45" spans="1:11" s="1" customFormat="1" ht="61.5" customHeight="1">
      <c r="A45" s="87"/>
      <c r="B45" s="90"/>
      <c r="C45" s="12" t="s">
        <v>1</v>
      </c>
      <c r="D45" s="3">
        <v>400</v>
      </c>
      <c r="E45" s="3" t="s">
        <v>48</v>
      </c>
      <c r="F45" s="3">
        <v>1700</v>
      </c>
      <c r="G45" s="4">
        <f>D45*F45</f>
        <v>680000</v>
      </c>
      <c r="H45" s="4">
        <f t="shared" si="11"/>
        <v>34000</v>
      </c>
      <c r="I45" s="4">
        <f t="shared" si="12"/>
        <v>14552.000000000002</v>
      </c>
      <c r="J45" s="4">
        <f t="shared" si="13"/>
        <v>3400</v>
      </c>
      <c r="K45" s="4">
        <f t="shared" si="10"/>
        <v>731952</v>
      </c>
    </row>
    <row r="46" spans="1:11" s="1" customFormat="1" ht="61.5" customHeight="1">
      <c r="A46" s="101"/>
      <c r="B46" s="102"/>
      <c r="C46" s="12" t="s">
        <v>2</v>
      </c>
      <c r="D46" s="3">
        <v>400</v>
      </c>
      <c r="E46" s="3" t="s">
        <v>48</v>
      </c>
      <c r="F46" s="3">
        <v>2200</v>
      </c>
      <c r="G46" s="4">
        <f>D46*F46</f>
        <v>880000</v>
      </c>
      <c r="H46" s="4">
        <f t="shared" si="11"/>
        <v>44000</v>
      </c>
      <c r="I46" s="4">
        <f>G46*2.14%</f>
        <v>18832.000000000004</v>
      </c>
      <c r="J46" s="4">
        <f>G46*0.5%</f>
        <v>4400</v>
      </c>
      <c r="K46" s="4">
        <f t="shared" si="10"/>
        <v>947232</v>
      </c>
    </row>
    <row r="47" spans="1:11" s="1" customFormat="1" ht="78.75" customHeight="1">
      <c r="A47" s="22">
        <v>36</v>
      </c>
      <c r="B47" s="13" t="s">
        <v>112</v>
      </c>
      <c r="C47" s="12" t="s">
        <v>5</v>
      </c>
      <c r="D47" s="3">
        <v>800</v>
      </c>
      <c r="E47" s="3" t="s">
        <v>49</v>
      </c>
      <c r="F47" s="3">
        <v>2400</v>
      </c>
      <c r="G47" s="4">
        <f>D47*F47</f>
        <v>1920000</v>
      </c>
      <c r="H47" s="4">
        <f>G47*5%</f>
        <v>96000</v>
      </c>
      <c r="I47" s="4">
        <f>G47*2.14%</f>
        <v>41088.00000000001</v>
      </c>
      <c r="J47" s="4">
        <f>G47*0.5%</f>
        <v>9600</v>
      </c>
      <c r="K47" s="4">
        <f t="shared" si="10"/>
        <v>2066688</v>
      </c>
    </row>
    <row r="48" spans="1:11" s="1" customFormat="1" ht="86.25" customHeight="1">
      <c r="A48" s="22">
        <v>37</v>
      </c>
      <c r="B48" s="13" t="s">
        <v>113</v>
      </c>
      <c r="C48" s="14" t="s">
        <v>5</v>
      </c>
      <c r="D48" s="18">
        <v>500</v>
      </c>
      <c r="E48" s="18" t="s">
        <v>49</v>
      </c>
      <c r="F48" s="18">
        <v>3800</v>
      </c>
      <c r="G48" s="19">
        <f>F48*D48</f>
        <v>1900000</v>
      </c>
      <c r="H48" s="19">
        <f aca="true" t="shared" si="14" ref="H48:H64">G48*5%</f>
        <v>95000</v>
      </c>
      <c r="I48" s="19">
        <f aca="true" t="shared" si="15" ref="I48:I64">G48*2.14%</f>
        <v>40660.00000000001</v>
      </c>
      <c r="J48" s="19">
        <f>G48*0.5%</f>
        <v>9500</v>
      </c>
      <c r="K48" s="19">
        <f aca="true" t="shared" si="16" ref="K48:K64">G48+H48+I48+J48</f>
        <v>2045160</v>
      </c>
    </row>
    <row r="49" spans="1:11" s="1" customFormat="1" ht="60.75" customHeight="1">
      <c r="A49" s="86">
        <v>38</v>
      </c>
      <c r="B49" s="89" t="s">
        <v>89</v>
      </c>
      <c r="C49" s="12" t="s">
        <v>1</v>
      </c>
      <c r="D49" s="3">
        <v>500</v>
      </c>
      <c r="E49" s="3" t="s">
        <v>48</v>
      </c>
      <c r="F49" s="3">
        <v>1700</v>
      </c>
      <c r="G49" s="4">
        <f aca="true" t="shared" si="17" ref="G49:G64">D49*F49</f>
        <v>850000</v>
      </c>
      <c r="H49" s="4">
        <f t="shared" si="14"/>
        <v>42500</v>
      </c>
      <c r="I49" s="4">
        <f t="shared" si="15"/>
        <v>18190.000000000004</v>
      </c>
      <c r="J49" s="4">
        <f aca="true" t="shared" si="18" ref="J49:J64">G49*0.5%</f>
        <v>4250</v>
      </c>
      <c r="K49" s="4">
        <f t="shared" si="16"/>
        <v>914940</v>
      </c>
    </row>
    <row r="50" spans="1:11" s="1" customFormat="1" ht="42" customHeight="1">
      <c r="A50" s="87"/>
      <c r="B50" s="90"/>
      <c r="C50" s="12" t="s">
        <v>4</v>
      </c>
      <c r="D50" s="3">
        <v>600</v>
      </c>
      <c r="E50" s="3" t="s">
        <v>48</v>
      </c>
      <c r="F50" s="3">
        <v>2000</v>
      </c>
      <c r="G50" s="4">
        <f t="shared" si="17"/>
        <v>1200000</v>
      </c>
      <c r="H50" s="4">
        <f t="shared" si="14"/>
        <v>60000</v>
      </c>
      <c r="I50" s="4">
        <f t="shared" si="15"/>
        <v>25680.000000000004</v>
      </c>
      <c r="J50" s="4">
        <f t="shared" si="18"/>
        <v>6000</v>
      </c>
      <c r="K50" s="4">
        <f t="shared" si="16"/>
        <v>1291680</v>
      </c>
    </row>
    <row r="51" spans="1:11" s="1" customFormat="1" ht="52.5" customHeight="1">
      <c r="A51" s="88"/>
      <c r="B51" s="91"/>
      <c r="C51" s="12" t="s">
        <v>2</v>
      </c>
      <c r="D51" s="3">
        <v>500</v>
      </c>
      <c r="E51" s="3" t="s">
        <v>48</v>
      </c>
      <c r="F51" s="3">
        <v>2200</v>
      </c>
      <c r="G51" s="4">
        <f t="shared" si="17"/>
        <v>1100000</v>
      </c>
      <c r="H51" s="4">
        <f t="shared" si="14"/>
        <v>55000</v>
      </c>
      <c r="I51" s="4">
        <f t="shared" si="15"/>
        <v>23540.000000000004</v>
      </c>
      <c r="J51" s="4">
        <f t="shared" si="18"/>
        <v>5500</v>
      </c>
      <c r="K51" s="4">
        <f t="shared" si="16"/>
        <v>1184040</v>
      </c>
    </row>
    <row r="52" spans="1:11" s="1" customFormat="1" ht="92.25" customHeight="1">
      <c r="A52" s="25">
        <v>39</v>
      </c>
      <c r="B52" s="26" t="s">
        <v>133</v>
      </c>
      <c r="C52" s="12" t="s">
        <v>3</v>
      </c>
      <c r="D52" s="3">
        <v>200</v>
      </c>
      <c r="E52" s="3" t="s">
        <v>48</v>
      </c>
      <c r="F52" s="3">
        <v>1300</v>
      </c>
      <c r="G52" s="4">
        <f t="shared" si="17"/>
        <v>260000</v>
      </c>
      <c r="H52" s="4">
        <f t="shared" si="14"/>
        <v>13000</v>
      </c>
      <c r="I52" s="4">
        <f t="shared" si="15"/>
        <v>5564.000000000001</v>
      </c>
      <c r="J52" s="4">
        <f t="shared" si="18"/>
        <v>1300</v>
      </c>
      <c r="K52" s="4">
        <f t="shared" si="16"/>
        <v>279864</v>
      </c>
    </row>
    <row r="53" spans="1:11" s="1" customFormat="1" ht="39.75" customHeight="1">
      <c r="A53" s="86">
        <v>40</v>
      </c>
      <c r="B53" s="89" t="s">
        <v>115</v>
      </c>
      <c r="C53" s="12" t="s">
        <v>2</v>
      </c>
      <c r="D53" s="3">
        <v>460</v>
      </c>
      <c r="E53" s="3" t="s">
        <v>48</v>
      </c>
      <c r="F53" s="3">
        <v>2200</v>
      </c>
      <c r="G53" s="4">
        <f t="shared" si="17"/>
        <v>1012000</v>
      </c>
      <c r="H53" s="4">
        <f t="shared" si="14"/>
        <v>50600</v>
      </c>
      <c r="I53" s="4">
        <f t="shared" si="15"/>
        <v>21656.800000000003</v>
      </c>
      <c r="J53" s="4">
        <f t="shared" si="18"/>
        <v>5060</v>
      </c>
      <c r="K53" s="4">
        <f t="shared" si="16"/>
        <v>1089316.8</v>
      </c>
    </row>
    <row r="54" spans="1:11" s="1" customFormat="1" ht="51.75" customHeight="1">
      <c r="A54" s="87"/>
      <c r="B54" s="90"/>
      <c r="C54" s="12" t="s">
        <v>1</v>
      </c>
      <c r="D54" s="3">
        <v>520</v>
      </c>
      <c r="E54" s="3" t="s">
        <v>49</v>
      </c>
      <c r="F54" s="3">
        <v>1700</v>
      </c>
      <c r="G54" s="4">
        <f t="shared" si="17"/>
        <v>884000</v>
      </c>
      <c r="H54" s="4">
        <f t="shared" si="14"/>
        <v>44200</v>
      </c>
      <c r="I54" s="4">
        <f t="shared" si="15"/>
        <v>18917.600000000002</v>
      </c>
      <c r="J54" s="4">
        <f t="shared" si="18"/>
        <v>4420</v>
      </c>
      <c r="K54" s="4">
        <f t="shared" si="16"/>
        <v>951537.6</v>
      </c>
    </row>
    <row r="55" spans="1:11" s="1" customFormat="1" ht="56.25" customHeight="1">
      <c r="A55" s="88"/>
      <c r="B55" s="91"/>
      <c r="C55" s="12" t="s">
        <v>4</v>
      </c>
      <c r="D55" s="3">
        <v>520</v>
      </c>
      <c r="E55" s="3" t="s">
        <v>48</v>
      </c>
      <c r="F55" s="3">
        <v>2000</v>
      </c>
      <c r="G55" s="4">
        <f t="shared" si="17"/>
        <v>1040000</v>
      </c>
      <c r="H55" s="4">
        <f t="shared" si="14"/>
        <v>52000</v>
      </c>
      <c r="I55" s="4">
        <f t="shared" si="15"/>
        <v>22256.000000000004</v>
      </c>
      <c r="J55" s="4">
        <f t="shared" si="18"/>
        <v>5200</v>
      </c>
      <c r="K55" s="4">
        <f t="shared" si="16"/>
        <v>1119456</v>
      </c>
    </row>
    <row r="56" spans="1:11" s="1" customFormat="1" ht="75" customHeight="1">
      <c r="A56" s="22">
        <v>41</v>
      </c>
      <c r="B56" s="13" t="s">
        <v>116</v>
      </c>
      <c r="C56" s="12" t="s">
        <v>5</v>
      </c>
      <c r="D56" s="3">
        <v>500</v>
      </c>
      <c r="E56" s="3" t="s">
        <v>49</v>
      </c>
      <c r="F56" s="3">
        <v>3800</v>
      </c>
      <c r="G56" s="4">
        <f t="shared" si="17"/>
        <v>1900000</v>
      </c>
      <c r="H56" s="4">
        <f t="shared" si="14"/>
        <v>95000</v>
      </c>
      <c r="I56" s="4">
        <f t="shared" si="15"/>
        <v>40660.00000000001</v>
      </c>
      <c r="J56" s="4">
        <f t="shared" si="18"/>
        <v>9500</v>
      </c>
      <c r="K56" s="4">
        <f t="shared" si="16"/>
        <v>2045160</v>
      </c>
    </row>
    <row r="57" spans="1:11" s="1" customFormat="1" ht="75" customHeight="1">
      <c r="A57" s="22">
        <v>42</v>
      </c>
      <c r="B57" s="13" t="s">
        <v>119</v>
      </c>
      <c r="C57" s="12" t="s">
        <v>5</v>
      </c>
      <c r="D57" s="3">
        <v>750</v>
      </c>
      <c r="E57" s="3" t="s">
        <v>49</v>
      </c>
      <c r="F57" s="3">
        <v>2400</v>
      </c>
      <c r="G57" s="4">
        <f t="shared" si="17"/>
        <v>1800000</v>
      </c>
      <c r="H57" s="4">
        <f t="shared" si="14"/>
        <v>90000</v>
      </c>
      <c r="I57" s="4">
        <f t="shared" si="15"/>
        <v>38520.00000000001</v>
      </c>
      <c r="J57" s="4">
        <f t="shared" si="18"/>
        <v>9000</v>
      </c>
      <c r="K57" s="4">
        <f t="shared" si="16"/>
        <v>1937520</v>
      </c>
    </row>
    <row r="58" spans="1:11" s="1" customFormat="1" ht="87" customHeight="1">
      <c r="A58" s="86">
        <v>43</v>
      </c>
      <c r="B58" s="89" t="s">
        <v>120</v>
      </c>
      <c r="C58" s="12" t="s">
        <v>5</v>
      </c>
      <c r="D58" s="3">
        <v>900</v>
      </c>
      <c r="E58" s="3" t="s">
        <v>48</v>
      </c>
      <c r="F58" s="3">
        <v>2400</v>
      </c>
      <c r="G58" s="4">
        <f t="shared" si="17"/>
        <v>2160000</v>
      </c>
      <c r="H58" s="4">
        <f t="shared" si="14"/>
        <v>108000</v>
      </c>
      <c r="I58" s="4">
        <f t="shared" si="15"/>
        <v>46224.00000000001</v>
      </c>
      <c r="J58" s="4">
        <f t="shared" si="18"/>
        <v>10800</v>
      </c>
      <c r="K58" s="4">
        <f t="shared" si="16"/>
        <v>2325024</v>
      </c>
    </row>
    <row r="59" spans="1:11" s="1" customFormat="1" ht="87" customHeight="1">
      <c r="A59" s="87"/>
      <c r="B59" s="90"/>
      <c r="C59" s="12" t="s">
        <v>149</v>
      </c>
      <c r="D59" s="3">
        <v>2500</v>
      </c>
      <c r="E59" s="3" t="s">
        <v>48</v>
      </c>
      <c r="F59" s="3">
        <v>2000</v>
      </c>
      <c r="G59" s="4">
        <f t="shared" si="17"/>
        <v>5000000</v>
      </c>
      <c r="H59" s="4">
        <f t="shared" si="14"/>
        <v>250000</v>
      </c>
      <c r="I59" s="4">
        <f t="shared" si="15"/>
        <v>107000.00000000001</v>
      </c>
      <c r="J59" s="4">
        <f t="shared" si="18"/>
        <v>25000</v>
      </c>
      <c r="K59" s="4">
        <f t="shared" si="16"/>
        <v>5382000</v>
      </c>
    </row>
    <row r="60" spans="1:11" s="1" customFormat="1" ht="87" customHeight="1">
      <c r="A60" s="86">
        <v>44</v>
      </c>
      <c r="B60" s="89" t="s">
        <v>139</v>
      </c>
      <c r="C60" s="12" t="s">
        <v>1</v>
      </c>
      <c r="D60" s="3">
        <v>480</v>
      </c>
      <c r="E60" s="3" t="s">
        <v>48</v>
      </c>
      <c r="F60" s="3">
        <v>1700</v>
      </c>
      <c r="G60" s="4">
        <f t="shared" si="17"/>
        <v>816000</v>
      </c>
      <c r="H60" s="4">
        <f t="shared" si="14"/>
        <v>40800</v>
      </c>
      <c r="I60" s="4">
        <f t="shared" si="15"/>
        <v>17462.4</v>
      </c>
      <c r="J60" s="4">
        <f t="shared" si="18"/>
        <v>4080</v>
      </c>
      <c r="K60" s="4">
        <f t="shared" si="16"/>
        <v>878342.4</v>
      </c>
    </row>
    <row r="61" spans="1:11" s="1" customFormat="1" ht="87" customHeight="1">
      <c r="A61" s="110"/>
      <c r="B61" s="116"/>
      <c r="C61" s="12" t="s">
        <v>4</v>
      </c>
      <c r="D61" s="3">
        <v>480</v>
      </c>
      <c r="E61" s="3" t="s">
        <v>48</v>
      </c>
      <c r="F61" s="3">
        <v>2000</v>
      </c>
      <c r="G61" s="4">
        <f t="shared" si="17"/>
        <v>960000</v>
      </c>
      <c r="H61" s="4">
        <f t="shared" si="14"/>
        <v>48000</v>
      </c>
      <c r="I61" s="4">
        <f t="shared" si="15"/>
        <v>20544.000000000004</v>
      </c>
      <c r="J61" s="4">
        <f t="shared" si="18"/>
        <v>4800</v>
      </c>
      <c r="K61" s="4">
        <f t="shared" si="16"/>
        <v>1033344</v>
      </c>
    </row>
    <row r="62" spans="1:11" s="1" customFormat="1" ht="87" customHeight="1">
      <c r="A62" s="101"/>
      <c r="B62" s="102"/>
      <c r="C62" s="12" t="s">
        <v>2</v>
      </c>
      <c r="D62" s="3">
        <v>380</v>
      </c>
      <c r="E62" s="3" t="s">
        <v>48</v>
      </c>
      <c r="F62" s="3">
        <v>2200</v>
      </c>
      <c r="G62" s="4">
        <f t="shared" si="17"/>
        <v>836000</v>
      </c>
      <c r="H62" s="4">
        <f t="shared" si="14"/>
        <v>41800</v>
      </c>
      <c r="I62" s="4">
        <f t="shared" si="15"/>
        <v>17890.4</v>
      </c>
      <c r="J62" s="4">
        <f t="shared" si="18"/>
        <v>4180</v>
      </c>
      <c r="K62" s="4">
        <f t="shared" si="16"/>
        <v>899870.4</v>
      </c>
    </row>
    <row r="63" spans="1:11" s="1" customFormat="1" ht="87" customHeight="1">
      <c r="A63" s="114">
        <v>45</v>
      </c>
      <c r="B63" s="116" t="s">
        <v>141</v>
      </c>
      <c r="C63" s="12" t="s">
        <v>5</v>
      </c>
      <c r="D63" s="3">
        <v>820</v>
      </c>
      <c r="E63" s="3" t="s">
        <v>49</v>
      </c>
      <c r="F63" s="3">
        <v>3800</v>
      </c>
      <c r="G63" s="4">
        <f t="shared" si="17"/>
        <v>3116000</v>
      </c>
      <c r="H63" s="4">
        <f t="shared" si="14"/>
        <v>155800</v>
      </c>
      <c r="I63" s="4">
        <f t="shared" si="15"/>
        <v>66682.40000000001</v>
      </c>
      <c r="J63" s="4">
        <f t="shared" si="18"/>
        <v>15580</v>
      </c>
      <c r="K63" s="4">
        <f t="shared" si="16"/>
        <v>3354062.4</v>
      </c>
    </row>
    <row r="64" spans="1:11" s="1" customFormat="1" ht="87" customHeight="1">
      <c r="A64" s="115"/>
      <c r="B64" s="102"/>
      <c r="C64" s="12" t="s">
        <v>3</v>
      </c>
      <c r="D64" s="3">
        <v>1000</v>
      </c>
      <c r="E64" s="3" t="s">
        <v>48</v>
      </c>
      <c r="F64" s="3">
        <v>1300</v>
      </c>
      <c r="G64" s="4">
        <f t="shared" si="17"/>
        <v>1300000</v>
      </c>
      <c r="H64" s="4">
        <f t="shared" si="14"/>
        <v>65000</v>
      </c>
      <c r="I64" s="4">
        <f t="shared" si="15"/>
        <v>27820.000000000004</v>
      </c>
      <c r="J64" s="4">
        <f t="shared" si="18"/>
        <v>6500</v>
      </c>
      <c r="K64" s="4">
        <f t="shared" si="16"/>
        <v>1399320</v>
      </c>
    </row>
    <row r="65" spans="1:11" ht="15">
      <c r="A65" s="92" t="s">
        <v>17</v>
      </c>
      <c r="B65" s="93"/>
      <c r="C65" s="93"/>
      <c r="D65" s="93"/>
      <c r="E65" s="93"/>
      <c r="F65" s="94"/>
      <c r="G65" s="8">
        <f>SUM(G8:G64)</f>
        <v>133491876</v>
      </c>
      <c r="H65" s="8">
        <f>SUM(H8:H64)</f>
        <v>6674593.8</v>
      </c>
      <c r="I65" s="8">
        <f>SUM(I8:I64)</f>
        <v>2856726.1464</v>
      </c>
      <c r="J65" s="8">
        <f>SUM(J8:J64)</f>
        <v>667459.38</v>
      </c>
      <c r="K65" s="8">
        <f>SUM(K8:K64)</f>
        <v>143690655.3264</v>
      </c>
    </row>
    <row r="66" spans="7:11" ht="15">
      <c r="G66" s="9"/>
      <c r="H66" s="9"/>
      <c r="I66" s="9"/>
      <c r="J66" s="9"/>
      <c r="K66" s="9"/>
    </row>
    <row r="67" spans="7:11" ht="15">
      <c r="G67" s="9"/>
      <c r="H67" s="9"/>
      <c r="I67" s="9"/>
      <c r="J67" s="9"/>
      <c r="K67" s="9"/>
    </row>
    <row r="68" spans="7:11" ht="15">
      <c r="G68" s="9"/>
      <c r="H68" s="9"/>
      <c r="I68" s="9"/>
      <c r="J68" s="9"/>
      <c r="K68" s="9"/>
    </row>
    <row r="69" spans="7:11" ht="15">
      <c r="G69" s="9"/>
      <c r="H69" s="9"/>
      <c r="I69" s="9"/>
      <c r="J69" s="9"/>
      <c r="K69" s="9"/>
    </row>
    <row r="70" spans="7:11" ht="15">
      <c r="G70" s="9"/>
      <c r="H70" s="9"/>
      <c r="I70" s="9"/>
      <c r="J70" s="9"/>
      <c r="K70" s="9"/>
    </row>
    <row r="71" spans="7:11" ht="15">
      <c r="G71" s="9"/>
      <c r="H71" s="9"/>
      <c r="I71" s="9"/>
      <c r="J71" s="9"/>
      <c r="K71" s="9"/>
    </row>
    <row r="72" spans="7:11" ht="15">
      <c r="G72" s="9"/>
      <c r="H72" s="9"/>
      <c r="I72" s="9"/>
      <c r="J72" s="9"/>
      <c r="K72" s="9"/>
    </row>
  </sheetData>
  <sheetProtection/>
  <mergeCells count="30">
    <mergeCell ref="A30:A31"/>
    <mergeCell ref="B30:B31"/>
    <mergeCell ref="A63:A64"/>
    <mergeCell ref="B63:B64"/>
    <mergeCell ref="A58:A59"/>
    <mergeCell ref="B58:B59"/>
    <mergeCell ref="A60:A62"/>
    <mergeCell ref="B60:B62"/>
    <mergeCell ref="A49:A51"/>
    <mergeCell ref="B49:B51"/>
    <mergeCell ref="A44:A46"/>
    <mergeCell ref="B44:B46"/>
    <mergeCell ref="K4:K5"/>
    <mergeCell ref="E3:E5"/>
    <mergeCell ref="A6:K6"/>
    <mergeCell ref="A8:A9"/>
    <mergeCell ref="B3:B5"/>
    <mergeCell ref="C3:C5"/>
    <mergeCell ref="D3:D5"/>
    <mergeCell ref="F3:F5"/>
    <mergeCell ref="J1:K1"/>
    <mergeCell ref="A53:A55"/>
    <mergeCell ref="B53:B55"/>
    <mergeCell ref="A65:F65"/>
    <mergeCell ref="G3:K3"/>
    <mergeCell ref="G4:J4"/>
    <mergeCell ref="A7:K7"/>
    <mergeCell ref="A3:A5"/>
    <mergeCell ref="B8:B9"/>
    <mergeCell ref="B2: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2020-10-13T07:02:48Z</cp:lastPrinted>
  <dcterms:created xsi:type="dcterms:W3CDTF">2015-12-10T11:27:05Z</dcterms:created>
  <dcterms:modified xsi:type="dcterms:W3CDTF">2020-10-16T06:34:23Z</dcterms:modified>
  <cp:category/>
  <cp:version/>
  <cp:contentType/>
  <cp:contentStatus/>
</cp:coreProperties>
</file>