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'Лист3'!$A$1:$AG$27</definedName>
  </definedNames>
  <calcPr fullCalcOnLoad="1"/>
</workbook>
</file>

<file path=xl/sharedStrings.xml><?xml version="1.0" encoding="utf-8"?>
<sst xmlns="http://schemas.openxmlformats.org/spreadsheetml/2006/main" count="55" uniqueCount="42">
  <si>
    <t>№ п/п</t>
  </si>
  <si>
    <t>Наименование мероприятия</t>
  </si>
  <si>
    <t>Ответственный исполнитель</t>
  </si>
  <si>
    <t>Источник финансового обеспечения, тыс.руб.</t>
  </si>
  <si>
    <t>Итого</t>
  </si>
  <si>
    <t>Бюджетные ассигнования бюджета города</t>
  </si>
  <si>
    <t>Бюджетные ассигнования за счет безвозмездных перечислений заинтересованных лиц</t>
  </si>
  <si>
    <t xml:space="preserve">Бюджетные ассигнования областного бюджета </t>
  </si>
  <si>
    <t>Финансовое обеспечение всего:</t>
  </si>
  <si>
    <t>1.</t>
  </si>
  <si>
    <t>Организация бесперебойного функционирования жилищно-коммунального комплекса, дорожного хозяйства и благоустройства  муниципального образования «Город Димитровград» Ульяновской области, в том числе:</t>
  </si>
  <si>
    <t>- Дорожное хозяйство;</t>
  </si>
  <si>
    <t>-Жилищное хозяйство;</t>
  </si>
  <si>
    <t>- Другие вопросы в области жилищно-коммунального хозяйства;</t>
  </si>
  <si>
    <t>- Культура</t>
  </si>
  <si>
    <t>Комитет по ЖКК</t>
  </si>
  <si>
    <t>74,98965</t>
  </si>
  <si>
    <t>0,00000</t>
  </si>
  <si>
    <t>0,00</t>
  </si>
  <si>
    <t>741,30000</t>
  </si>
  <si>
    <t>2.</t>
  </si>
  <si>
    <t>Обеспечение реализации мероприятий муниципальной программы.</t>
  </si>
  <si>
    <t>- Руководство и управление в сфере установленных функций.</t>
  </si>
  <si>
    <t>3.</t>
  </si>
  <si>
    <t>Приобретение специализированной техники и оборудования с использованием средств финансовой аренды (лизинга).</t>
  </si>
  <si>
    <t>МКУ «Городские дороги» (по согласованию)</t>
  </si>
  <si>
    <t xml:space="preserve">- Приобретение техники и оборудования в лизинг**      </t>
  </si>
  <si>
    <t>Итого по муниципальной программе</t>
  </si>
  <si>
    <t xml:space="preserve">- Сельское хозяйсвто и рыболовство; </t>
  </si>
  <si>
    <t>Сбор, удаление отходов и очистка сточных вод</t>
  </si>
  <si>
    <t xml:space="preserve"> - Благоустройство,  в том числе: </t>
  </si>
  <si>
    <r>
      <t>** данное мероприятие программы реализуется при наличии соответствующих средств в бюджете города и доведения их до ответственного исполнителя</t>
    </r>
    <r>
      <rPr>
        <u val="single"/>
        <sz val="10"/>
        <rFont val="Times New Roman"/>
        <family val="1"/>
      </rPr>
      <t>;</t>
    </r>
  </si>
  <si>
    <t>4.</t>
  </si>
  <si>
    <t>Комитет по ЖКК, МКУ «Городские дороги» (по согласованию) МКУ «Контакт-Центр города Димитровграда» (по согласованию)</t>
  </si>
  <si>
    <t xml:space="preserve"> -Охрана окружающей среды</t>
  </si>
  <si>
    <t>Обеспечение организации деятельности учреждений, в том числе:</t>
  </si>
  <si>
    <t xml:space="preserve"> -Другие общественные вопросы</t>
  </si>
  <si>
    <t xml:space="preserve"> МКУ «Служба охраны окружающей среды» (по согласованию)</t>
  </si>
  <si>
    <t xml:space="preserve">МКУ «Дирекция инвестиционных и инновационных проектов» (по согласованию)  </t>
  </si>
  <si>
    <t xml:space="preserve">Бюджетные ассигнования федерального бюджета </t>
  </si>
  <si>
    <r>
      <t xml:space="preserve">  4.Система программных мероприятий </t>
    </r>
    <r>
      <rPr>
        <sz val="14"/>
        <rFont val="Times New Roman"/>
        <family val="1"/>
      </rPr>
      <t xml:space="preserve">
 </t>
    </r>
  </si>
  <si>
    <t xml:space="preserve">"ПРИЛОЖЕНИЕ                                                                  
к постановлению
Администрации города                                            от ____________№__________                                             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</si>
</sst>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#,##0.00000"/>
  </numFmts>
  <fonts count="28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textRotation="90" wrapText="1"/>
    </xf>
    <xf numFmtId="0" fontId="2" fillId="0" borderId="0" xfId="0" applyFont="1" applyAlignment="1">
      <alignment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93" fontId="4" fillId="0" borderId="11" xfId="0" applyNumberFormat="1" applyFont="1" applyBorder="1" applyAlignment="1">
      <alignment horizontal="center" vertical="center" textRotation="90" wrapText="1"/>
    </xf>
    <xf numFmtId="193" fontId="4" fillId="0" borderId="12" xfId="0" applyNumberFormat="1" applyFont="1" applyBorder="1" applyAlignment="1">
      <alignment horizontal="center" vertical="center" textRotation="90" wrapText="1"/>
    </xf>
    <xf numFmtId="193" fontId="0" fillId="0" borderId="0" xfId="0" applyNumberFormat="1" applyAlignment="1">
      <alignment/>
    </xf>
    <xf numFmtId="193" fontId="0" fillId="0" borderId="11" xfId="0" applyNumberFormat="1" applyBorder="1" applyAlignment="1">
      <alignment vertical="top" wrapText="1"/>
    </xf>
    <xf numFmtId="193" fontId="4" fillId="0" borderId="11" xfId="0" applyNumberFormat="1" applyFont="1" applyFill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193" fontId="4" fillId="0" borderId="14" xfId="0" applyNumberFormat="1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right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0" fontId="4" fillId="0" borderId="15" xfId="0" applyFont="1" applyBorder="1" applyAlignment="1">
      <alignment horizontal="justify"/>
    </xf>
    <xf numFmtId="0" fontId="4" fillId="0" borderId="15" xfId="0" applyFont="1" applyBorder="1" applyAlignment="1">
      <alignment horizontal="left"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/>
    </xf>
    <xf numFmtId="49" fontId="4" fillId="0" borderId="15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193" fontId="3" fillId="0" borderId="11" xfId="0" applyNumberFormat="1" applyFont="1" applyBorder="1" applyAlignment="1">
      <alignment horizontal="center" vertical="center" textRotation="90" wrapText="1"/>
    </xf>
    <xf numFmtId="193" fontId="3" fillId="0" borderId="11" xfId="0" applyNumberFormat="1" applyFont="1" applyFill="1" applyBorder="1" applyAlignment="1">
      <alignment horizontal="center" vertical="center" textRotation="90" wrapText="1"/>
    </xf>
    <xf numFmtId="193" fontId="4" fillId="0" borderId="12" xfId="0" applyNumberFormat="1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top" textRotation="90" wrapText="1"/>
    </xf>
    <xf numFmtId="0" fontId="4" fillId="0" borderId="13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justify" vertical="top" wrapText="1"/>
    </xf>
    <xf numFmtId="193" fontId="4" fillId="0" borderId="12" xfId="0" applyNumberFormat="1" applyFont="1" applyFill="1" applyBorder="1" applyAlignment="1">
      <alignment horizontal="center" vertical="center" textRotation="90" wrapText="1"/>
    </xf>
    <xf numFmtId="193" fontId="4" fillId="0" borderId="14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93" fontId="4" fillId="0" borderId="11" xfId="0" applyNumberFormat="1" applyFont="1" applyBorder="1" applyAlignment="1">
      <alignment horizontal="center" vertical="center" textRotation="90" wrapText="1"/>
    </xf>
    <xf numFmtId="193" fontId="4" fillId="0" borderId="11" xfId="0" applyNumberFormat="1" applyFont="1" applyFill="1" applyBorder="1" applyAlignment="1">
      <alignment horizontal="center" vertical="center" textRotation="90" wrapText="1"/>
    </xf>
    <xf numFmtId="193" fontId="5" fillId="0" borderId="12" xfId="0" applyNumberFormat="1" applyFont="1" applyBorder="1" applyAlignment="1">
      <alignment horizontal="center" vertical="center" textRotation="90" wrapText="1"/>
    </xf>
    <xf numFmtId="193" fontId="5" fillId="0" borderId="14" xfId="0" applyNumberFormat="1" applyFont="1" applyBorder="1" applyAlignment="1">
      <alignment horizontal="center" vertical="center" textRotation="90" wrapText="1"/>
    </xf>
    <xf numFmtId="193" fontId="5" fillId="0" borderId="12" xfId="0" applyNumberFormat="1" applyFont="1" applyFill="1" applyBorder="1" applyAlignment="1">
      <alignment horizontal="center" vertical="center" textRotation="90" wrapText="1"/>
    </xf>
    <xf numFmtId="193" fontId="5" fillId="0" borderId="14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26" xfId="0" applyFont="1" applyBorder="1" applyAlignment="1">
      <alignment horizontal="justify" vertical="top" wrapText="1"/>
    </xf>
    <xf numFmtId="0" fontId="3" fillId="0" borderId="2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justify" vertical="top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left" wrapText="1"/>
    </xf>
    <xf numFmtId="0" fontId="0" fillId="0" borderId="11" xfId="0" applyBorder="1" applyAlignment="1">
      <alignment horizontal="center" vertical="top" wrapText="1"/>
    </xf>
    <xf numFmtId="0" fontId="3" fillId="0" borderId="28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29" xfId="0" applyFont="1" applyBorder="1" applyAlignment="1">
      <alignment horizontal="justify" vertical="top" wrapText="1"/>
    </xf>
    <xf numFmtId="0" fontId="3" fillId="0" borderId="30" xfId="0" applyFont="1" applyBorder="1" applyAlignment="1">
      <alignment horizontal="justify" vertical="top" wrapText="1"/>
    </xf>
    <xf numFmtId="0" fontId="3" fillId="0" borderId="31" xfId="0" applyFont="1" applyBorder="1" applyAlignment="1">
      <alignment horizontal="justify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justify" vertical="top" wrapText="1"/>
    </xf>
    <xf numFmtId="0" fontId="3" fillId="0" borderId="35" xfId="0" applyFont="1" applyBorder="1" applyAlignment="1">
      <alignment horizontal="justify" vertical="top" wrapText="1"/>
    </xf>
    <xf numFmtId="0" fontId="3" fillId="0" borderId="36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3" fillId="0" borderId="19" xfId="0" applyFont="1" applyBorder="1" applyAlignment="1">
      <alignment horizontal="justify" vertical="top" wrapText="1"/>
    </xf>
    <xf numFmtId="0" fontId="3" fillId="0" borderId="27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7.28125" style="0" customWidth="1"/>
    <col min="2" max="2" width="14.7109375" style="0" customWidth="1"/>
    <col min="3" max="3" width="14.57421875" style="0" customWidth="1"/>
    <col min="4" max="4" width="6.7109375" style="0" customWidth="1"/>
    <col min="5" max="5" width="5.7109375" style="0" customWidth="1"/>
    <col min="6" max="6" width="6.00390625" style="0" customWidth="1"/>
    <col min="7" max="7" width="7.57421875" style="0" customWidth="1"/>
    <col min="8" max="8" width="7.00390625" style="0" customWidth="1"/>
    <col min="9" max="9" width="5.7109375" style="0" customWidth="1"/>
    <col min="10" max="10" width="5.57421875" style="0" customWidth="1"/>
    <col min="11" max="11" width="5.8515625" style="0" customWidth="1"/>
    <col min="12" max="12" width="5.28125" style="0" customWidth="1"/>
    <col min="13" max="13" width="5.00390625" style="0" customWidth="1"/>
    <col min="14" max="14" width="5.28125" style="0" customWidth="1"/>
    <col min="15" max="15" width="5.00390625" style="0" customWidth="1"/>
    <col min="16" max="16" width="4.7109375" style="0" customWidth="1"/>
    <col min="17" max="17" width="5.421875" style="30" customWidth="1"/>
    <col min="18" max="18" width="4.421875" style="0" customWidth="1"/>
    <col min="19" max="19" width="5.7109375" style="0" customWidth="1"/>
    <col min="20" max="20" width="4.57421875" style="0" customWidth="1"/>
    <col min="21" max="21" width="5.57421875" style="0" customWidth="1"/>
    <col min="22" max="22" width="4.8515625" style="0" customWidth="1"/>
    <col min="23" max="23" width="5.57421875" style="0" customWidth="1"/>
    <col min="24" max="26" width="6.00390625" style="0" customWidth="1"/>
    <col min="27" max="27" width="6.140625" style="0" customWidth="1"/>
    <col min="28" max="28" width="6.28125" style="0" customWidth="1"/>
    <col min="29" max="29" width="5.57421875" style="0" customWidth="1"/>
    <col min="30" max="30" width="6.00390625" style="0" customWidth="1"/>
    <col min="31" max="31" width="5.8515625" style="0" customWidth="1"/>
    <col min="32" max="32" width="6.140625" style="0" customWidth="1"/>
    <col min="33" max="33" width="5.8515625" style="0" customWidth="1"/>
    <col min="34" max="34" width="13.28125" style="0" bestFit="1" customWidth="1"/>
  </cols>
  <sheetData>
    <row r="1" spans="27:33" ht="93" customHeight="1">
      <c r="AA1" s="53" t="s">
        <v>41</v>
      </c>
      <c r="AB1" s="54"/>
      <c r="AC1" s="54"/>
      <c r="AD1" s="54"/>
      <c r="AE1" s="54"/>
      <c r="AF1" s="54"/>
      <c r="AG1" s="54"/>
    </row>
    <row r="2" spans="1:33" ht="39.75" customHeight="1">
      <c r="A2" s="60" t="s">
        <v>40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</row>
    <row r="3" spans="1:5" ht="29.25" customHeight="1" thickBot="1">
      <c r="A3" s="1"/>
      <c r="D3" s="9"/>
      <c r="E3" s="9"/>
    </row>
    <row r="4" spans="1:33" ht="13.5" customHeight="1" thickBot="1">
      <c r="A4" s="74" t="s">
        <v>0</v>
      </c>
      <c r="B4" s="65" t="s">
        <v>1</v>
      </c>
      <c r="C4" s="68" t="s">
        <v>2</v>
      </c>
      <c r="D4" s="71" t="s">
        <v>3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A4" s="71" t="s">
        <v>4</v>
      </c>
      <c r="AB4" s="72"/>
      <c r="AC4" s="72"/>
      <c r="AD4" s="72"/>
      <c r="AE4" s="72"/>
      <c r="AF4" s="72"/>
      <c r="AG4" s="73"/>
    </row>
    <row r="5" spans="1:33" ht="48" customHeight="1" thickBot="1">
      <c r="A5" s="75"/>
      <c r="B5" s="66"/>
      <c r="C5" s="69"/>
      <c r="D5" s="36" t="s">
        <v>5</v>
      </c>
      <c r="E5" s="37"/>
      <c r="F5" s="37"/>
      <c r="G5" s="37"/>
      <c r="H5" s="37"/>
      <c r="I5" s="37"/>
      <c r="J5" s="56"/>
      <c r="K5" s="36" t="s">
        <v>6</v>
      </c>
      <c r="L5" s="37"/>
      <c r="M5" s="37"/>
      <c r="N5" s="37"/>
      <c r="O5" s="37"/>
      <c r="P5" s="37"/>
      <c r="Q5" s="56"/>
      <c r="R5" s="77" t="s">
        <v>7</v>
      </c>
      <c r="S5" s="78"/>
      <c r="T5" s="78"/>
      <c r="U5" s="78"/>
      <c r="V5" s="78"/>
      <c r="W5" s="78"/>
      <c r="X5" s="79"/>
      <c r="Y5" s="36" t="s">
        <v>39</v>
      </c>
      <c r="Z5" s="56"/>
      <c r="AA5" s="55"/>
      <c r="AB5" s="33"/>
      <c r="AC5" s="33"/>
      <c r="AD5" s="33"/>
      <c r="AE5" s="33"/>
      <c r="AF5" s="33"/>
      <c r="AG5" s="2"/>
    </row>
    <row r="6" spans="1:33" ht="123.75" thickBot="1">
      <c r="A6" s="76"/>
      <c r="B6" s="67"/>
      <c r="C6" s="70"/>
      <c r="D6" s="3" t="s">
        <v>8</v>
      </c>
      <c r="E6" s="3">
        <v>2016</v>
      </c>
      <c r="F6" s="3">
        <v>2017</v>
      </c>
      <c r="G6" s="3">
        <v>2018</v>
      </c>
      <c r="H6" s="3">
        <v>2019</v>
      </c>
      <c r="I6" s="3">
        <v>2020</v>
      </c>
      <c r="J6" s="31">
        <v>2021</v>
      </c>
      <c r="K6" s="3" t="s">
        <v>8</v>
      </c>
      <c r="L6" s="3">
        <v>2016</v>
      </c>
      <c r="M6" s="3">
        <v>2017</v>
      </c>
      <c r="N6" s="3">
        <v>2018</v>
      </c>
      <c r="O6" s="3">
        <v>2019</v>
      </c>
      <c r="P6" s="3">
        <v>2020</v>
      </c>
      <c r="Q6" s="31">
        <v>2021</v>
      </c>
      <c r="R6" s="3" t="s">
        <v>8</v>
      </c>
      <c r="S6" s="3">
        <v>2016</v>
      </c>
      <c r="T6" s="3">
        <v>2017</v>
      </c>
      <c r="U6" s="3">
        <v>2018</v>
      </c>
      <c r="V6" s="3">
        <v>2019</v>
      </c>
      <c r="W6" s="3">
        <v>2020</v>
      </c>
      <c r="X6" s="31">
        <v>2021</v>
      </c>
      <c r="Y6" s="31" t="s">
        <v>8</v>
      </c>
      <c r="Z6" s="31">
        <v>2021</v>
      </c>
      <c r="AA6" s="3" t="s">
        <v>8</v>
      </c>
      <c r="AB6" s="3">
        <v>2016</v>
      </c>
      <c r="AC6" s="3">
        <v>2017</v>
      </c>
      <c r="AD6" s="3">
        <v>2018</v>
      </c>
      <c r="AE6" s="3">
        <v>2019</v>
      </c>
      <c r="AF6" s="3">
        <v>2020</v>
      </c>
      <c r="AG6" s="3">
        <v>2021</v>
      </c>
    </row>
    <row r="7" spans="1:33" ht="12.75">
      <c r="A7" s="2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3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46</v>
      </c>
      <c r="Q7" s="3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32">
        <v>24</v>
      </c>
      <c r="Y7" s="32">
        <v>25</v>
      </c>
      <c r="Z7" s="32">
        <v>26</v>
      </c>
      <c r="AA7" s="12">
        <v>27</v>
      </c>
      <c r="AB7" s="12">
        <v>28</v>
      </c>
      <c r="AC7" s="12">
        <v>29</v>
      </c>
      <c r="AD7" s="12">
        <v>30</v>
      </c>
      <c r="AE7" s="12">
        <v>31</v>
      </c>
      <c r="AF7" s="12">
        <v>32</v>
      </c>
      <c r="AG7" s="12">
        <v>33</v>
      </c>
    </row>
    <row r="8" spans="1:33" ht="159" customHeight="1">
      <c r="A8" s="57" t="s">
        <v>9</v>
      </c>
      <c r="B8" s="17" t="s">
        <v>10</v>
      </c>
      <c r="C8" s="13" t="s">
        <v>33</v>
      </c>
      <c r="D8" s="27">
        <f>SUM(E8:J8)</f>
        <v>968144.5248499999</v>
      </c>
      <c r="E8" s="27">
        <f aca="true" t="shared" si="0" ref="E8:J8">E9+E10+E11+E12+E15+E16</f>
        <v>115209.5234</v>
      </c>
      <c r="F8" s="27">
        <f t="shared" si="0"/>
        <v>116322.4664</v>
      </c>
      <c r="G8" s="27">
        <f t="shared" si="0"/>
        <v>164061.64685000002</v>
      </c>
      <c r="H8" s="28">
        <f t="shared" si="0"/>
        <v>139609.29126</v>
      </c>
      <c r="I8" s="28">
        <f t="shared" si="0"/>
        <v>156453.6373</v>
      </c>
      <c r="J8" s="28">
        <f t="shared" si="0"/>
        <v>276487.95964</v>
      </c>
      <c r="K8" s="27">
        <f aca="true" t="shared" si="1" ref="K8:Q8">K10+K11+K12+K15+K16</f>
        <v>74.98965</v>
      </c>
      <c r="L8" s="27">
        <f t="shared" si="1"/>
        <v>0</v>
      </c>
      <c r="M8" s="27">
        <f t="shared" si="1"/>
        <v>0</v>
      </c>
      <c r="N8" s="27">
        <f t="shared" si="1"/>
        <v>74.98965</v>
      </c>
      <c r="O8" s="27">
        <f t="shared" si="1"/>
        <v>0</v>
      </c>
      <c r="P8" s="27">
        <f t="shared" si="1"/>
        <v>0</v>
      </c>
      <c r="Q8" s="28">
        <f t="shared" si="1"/>
        <v>0</v>
      </c>
      <c r="R8" s="27">
        <f>S8+T8+U8+V8+W8+X8</f>
        <v>617056.9836200001</v>
      </c>
      <c r="S8" s="27">
        <f aca="true" t="shared" si="2" ref="S8:Z8">S9+S10+S11+S12+S15+S16</f>
        <v>126829.85195</v>
      </c>
      <c r="T8" s="27">
        <f t="shared" si="2"/>
        <v>63045.86392</v>
      </c>
      <c r="U8" s="27">
        <f t="shared" si="2"/>
        <v>116731.82994</v>
      </c>
      <c r="V8" s="27">
        <f t="shared" si="2"/>
        <v>86104.82395</v>
      </c>
      <c r="W8" s="27">
        <f t="shared" si="2"/>
        <v>85150.59345</v>
      </c>
      <c r="X8" s="28">
        <f t="shared" si="2"/>
        <v>139194.02041</v>
      </c>
      <c r="Y8" s="28">
        <f t="shared" si="2"/>
        <v>250000</v>
      </c>
      <c r="Z8" s="28">
        <f t="shared" si="2"/>
        <v>250000</v>
      </c>
      <c r="AA8" s="27">
        <f>AA9+AA10+AA11+AA12+AA15+AA16</f>
        <v>1835276.49812</v>
      </c>
      <c r="AB8" s="27">
        <f aca="true" t="shared" si="3" ref="AB8:AG8">AB9+AB10+AB11+AB12+AB15+AB16</f>
        <v>242039.37535</v>
      </c>
      <c r="AC8" s="27">
        <f t="shared" si="3"/>
        <v>179368.33032</v>
      </c>
      <c r="AD8" s="27">
        <f t="shared" si="3"/>
        <v>280868.46644</v>
      </c>
      <c r="AE8" s="27">
        <f t="shared" si="3"/>
        <v>225714.11521000002</v>
      </c>
      <c r="AF8" s="27">
        <f t="shared" si="3"/>
        <v>241604.23075</v>
      </c>
      <c r="AG8" s="27">
        <f t="shared" si="3"/>
        <v>665681.98005</v>
      </c>
    </row>
    <row r="9" spans="1:33" ht="59.25" customHeight="1">
      <c r="A9" s="58"/>
      <c r="B9" s="19" t="s">
        <v>28</v>
      </c>
      <c r="C9" s="5"/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11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11">
        <v>0</v>
      </c>
      <c r="R9" s="7">
        <f>S9+T9+U9+V9+W9+X9</f>
        <v>1912.67</v>
      </c>
      <c r="S9" s="7">
        <v>0</v>
      </c>
      <c r="T9" s="7">
        <v>0</v>
      </c>
      <c r="U9" s="7">
        <v>0</v>
      </c>
      <c r="V9" s="7">
        <v>0</v>
      </c>
      <c r="W9" s="7">
        <v>298.17</v>
      </c>
      <c r="X9" s="11">
        <v>1614.5</v>
      </c>
      <c r="Y9" s="11">
        <v>0</v>
      </c>
      <c r="Z9" s="11">
        <v>0</v>
      </c>
      <c r="AA9" s="7">
        <f>AB9+AC9+AD9+AE9+AF9+AG9</f>
        <v>1912.67</v>
      </c>
      <c r="AB9" s="7">
        <f aca="true" t="shared" si="4" ref="AB9:AG9">E9+L9+S9</f>
        <v>0</v>
      </c>
      <c r="AC9" s="7">
        <f t="shared" si="4"/>
        <v>0</v>
      </c>
      <c r="AD9" s="7">
        <f t="shared" si="4"/>
        <v>0</v>
      </c>
      <c r="AE9" s="7">
        <f t="shared" si="4"/>
        <v>0</v>
      </c>
      <c r="AF9" s="7">
        <f t="shared" si="4"/>
        <v>298.17</v>
      </c>
      <c r="AG9" s="7">
        <f t="shared" si="4"/>
        <v>1614.5</v>
      </c>
    </row>
    <row r="10" spans="1:33" ht="71.25" customHeight="1">
      <c r="A10" s="58"/>
      <c r="B10" s="18" t="s">
        <v>11</v>
      </c>
      <c r="C10" s="10"/>
      <c r="D10" s="11">
        <f>E10+F10+G10+H10+I10+J10</f>
        <v>188908.34866999998</v>
      </c>
      <c r="E10" s="7">
        <v>12996.11912</v>
      </c>
      <c r="F10" s="7">
        <v>13458.71138</v>
      </c>
      <c r="G10" s="7">
        <v>55996.83816</v>
      </c>
      <c r="H10" s="11">
        <v>10027.37895</v>
      </c>
      <c r="I10" s="7">
        <v>26787.91904</v>
      </c>
      <c r="J10" s="11">
        <v>69641.38202</v>
      </c>
      <c r="K10" s="7">
        <f>L10+M10+N10+O10+P10+Q10</f>
        <v>74.98965</v>
      </c>
      <c r="L10" s="7">
        <v>0</v>
      </c>
      <c r="M10" s="7">
        <v>0</v>
      </c>
      <c r="N10" s="7" t="s">
        <v>16</v>
      </c>
      <c r="O10" s="7">
        <v>0</v>
      </c>
      <c r="P10" s="7">
        <v>0</v>
      </c>
      <c r="Q10" s="11">
        <v>0</v>
      </c>
      <c r="R10" s="11">
        <f>SUM(S10:X10)</f>
        <v>501999.28151</v>
      </c>
      <c r="S10" s="7">
        <v>105598.02695</v>
      </c>
      <c r="T10" s="7">
        <v>24709.48009</v>
      </c>
      <c r="U10" s="7">
        <v>107134.53325</v>
      </c>
      <c r="V10" s="7">
        <v>76498.12058</v>
      </c>
      <c r="W10" s="7">
        <v>60703.79823</v>
      </c>
      <c r="X10" s="11">
        <f>85000+42555.32241-200</f>
        <v>127355.32241</v>
      </c>
      <c r="Y10" s="11">
        <f>Z10</f>
        <v>250000</v>
      </c>
      <c r="Z10" s="11">
        <v>250000</v>
      </c>
      <c r="AA10" s="11">
        <f>SUM(AB10:AG10)</f>
        <v>940982.61983</v>
      </c>
      <c r="AB10" s="7">
        <f>E10+S10+L10</f>
        <v>118594.14607</v>
      </c>
      <c r="AC10" s="7">
        <f aca="true" t="shared" si="5" ref="AC10:AG11">F10+M10+T10</f>
        <v>38168.191470000005</v>
      </c>
      <c r="AD10" s="7">
        <f t="shared" si="5"/>
        <v>163206.36106</v>
      </c>
      <c r="AE10" s="7">
        <f t="shared" si="5"/>
        <v>86525.49953</v>
      </c>
      <c r="AF10" s="7">
        <f t="shared" si="5"/>
        <v>87491.71727</v>
      </c>
      <c r="AG10" s="7">
        <f>J10+Q10+X10+Z10</f>
        <v>446996.70443</v>
      </c>
    </row>
    <row r="11" spans="1:33" ht="53.25" customHeight="1">
      <c r="A11" s="58"/>
      <c r="B11" s="20" t="s">
        <v>12</v>
      </c>
      <c r="C11" s="5"/>
      <c r="D11" s="11">
        <f>E11+F11+G11+H11+I11+J11</f>
        <v>5098.22167</v>
      </c>
      <c r="E11" s="7">
        <v>724.12336</v>
      </c>
      <c r="F11" s="7">
        <v>316.87008</v>
      </c>
      <c r="G11" s="7">
        <v>1361.61581</v>
      </c>
      <c r="H11" s="7">
        <v>784.71242</v>
      </c>
      <c r="I11" s="7">
        <v>0</v>
      </c>
      <c r="J11" s="11">
        <v>1910.9</v>
      </c>
      <c r="K11" s="7">
        <f>L11+M11+N11+O11+P11+Q11</f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11">
        <v>0</v>
      </c>
      <c r="R11" s="7">
        <f>S11+T11+U11+V11+W11+X11</f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11">
        <v>0</v>
      </c>
      <c r="Y11" s="11">
        <v>0</v>
      </c>
      <c r="Z11" s="11">
        <v>0</v>
      </c>
      <c r="AA11" s="11">
        <f>SUM(AB11:AG11)</f>
        <v>5098.22167</v>
      </c>
      <c r="AB11" s="7">
        <f>E11+L11+S11</f>
        <v>724.12336</v>
      </c>
      <c r="AC11" s="7">
        <f t="shared" si="5"/>
        <v>316.87008</v>
      </c>
      <c r="AD11" s="7">
        <f t="shared" si="5"/>
        <v>1361.61581</v>
      </c>
      <c r="AE11" s="7">
        <f t="shared" si="5"/>
        <v>784.71242</v>
      </c>
      <c r="AF11" s="7">
        <f t="shared" si="5"/>
        <v>0</v>
      </c>
      <c r="AG11" s="7">
        <f t="shared" si="5"/>
        <v>1910.9</v>
      </c>
    </row>
    <row r="12" spans="1:33" ht="24" customHeight="1">
      <c r="A12" s="58"/>
      <c r="B12" s="62" t="s">
        <v>30</v>
      </c>
      <c r="C12" s="64"/>
      <c r="D12" s="34">
        <f>E12+F12+G12+H12+I12+J12</f>
        <v>259863.95751</v>
      </c>
      <c r="E12" s="41">
        <v>19987.76165</v>
      </c>
      <c r="F12" s="41">
        <v>24059.82713</v>
      </c>
      <c r="G12" s="41">
        <v>23779.55885</v>
      </c>
      <c r="H12" s="34">
        <v>41532.10363</v>
      </c>
      <c r="I12" s="41">
        <v>60266.06373</v>
      </c>
      <c r="J12" s="42">
        <v>90238.64252</v>
      </c>
      <c r="K12" s="41">
        <f>L12+M12+N12+O12+P12+Q12</f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2">
        <v>0</v>
      </c>
      <c r="R12" s="41">
        <f>S12+T12+U12+V12+W12+X12</f>
        <v>7919.673220000001</v>
      </c>
      <c r="S12" s="41">
        <v>4291</v>
      </c>
      <c r="T12" s="41" t="s">
        <v>18</v>
      </c>
      <c r="U12" s="41">
        <v>1492.6</v>
      </c>
      <c r="V12" s="41">
        <v>1763.25</v>
      </c>
      <c r="W12" s="41">
        <v>148.62522</v>
      </c>
      <c r="X12" s="42">
        <v>224.198</v>
      </c>
      <c r="Y12" s="34">
        <v>0</v>
      </c>
      <c r="Z12" s="34">
        <v>0</v>
      </c>
      <c r="AA12" s="34">
        <f>SUM(AB12:AG13)</f>
        <v>267783.63073</v>
      </c>
      <c r="AB12" s="41">
        <f aca="true" t="shared" si="6" ref="AB12:AG12">E12+S12</f>
        <v>24278.76165</v>
      </c>
      <c r="AC12" s="41">
        <f t="shared" si="6"/>
        <v>24059.82713</v>
      </c>
      <c r="AD12" s="41">
        <f t="shared" si="6"/>
        <v>25272.15885</v>
      </c>
      <c r="AE12" s="41">
        <f t="shared" si="6"/>
        <v>43295.35363</v>
      </c>
      <c r="AF12" s="41">
        <f t="shared" si="6"/>
        <v>60414.68895</v>
      </c>
      <c r="AG12" s="41">
        <f t="shared" si="6"/>
        <v>90462.84052</v>
      </c>
    </row>
    <row r="13" spans="1:33" ht="42" customHeight="1">
      <c r="A13" s="58"/>
      <c r="B13" s="63"/>
      <c r="C13" s="64"/>
      <c r="D13" s="35"/>
      <c r="E13" s="41"/>
      <c r="F13" s="41"/>
      <c r="G13" s="41"/>
      <c r="H13" s="35"/>
      <c r="I13" s="41"/>
      <c r="J13" s="42"/>
      <c r="K13" s="41"/>
      <c r="L13" s="41"/>
      <c r="M13" s="41"/>
      <c r="N13" s="41"/>
      <c r="O13" s="41"/>
      <c r="P13" s="41"/>
      <c r="Q13" s="42"/>
      <c r="R13" s="41"/>
      <c r="S13" s="41"/>
      <c r="T13" s="41"/>
      <c r="U13" s="41"/>
      <c r="V13" s="41"/>
      <c r="W13" s="41"/>
      <c r="X13" s="42"/>
      <c r="Y13" s="35"/>
      <c r="Z13" s="35"/>
      <c r="AA13" s="35"/>
      <c r="AB13" s="41"/>
      <c r="AC13" s="41"/>
      <c r="AD13" s="41"/>
      <c r="AE13" s="41"/>
      <c r="AF13" s="41"/>
      <c r="AG13" s="41"/>
    </row>
    <row r="14" spans="1:33" ht="50.25" customHeight="1">
      <c r="A14" s="58"/>
      <c r="B14" s="21" t="s">
        <v>29</v>
      </c>
      <c r="C14" s="14"/>
      <c r="D14" s="15">
        <f>E14+F14+G14+H14+I14+J14</f>
        <v>27.52112</v>
      </c>
      <c r="E14" s="7">
        <v>0</v>
      </c>
      <c r="F14" s="7">
        <v>0</v>
      </c>
      <c r="G14" s="7">
        <v>0</v>
      </c>
      <c r="H14" s="15">
        <v>7.89474</v>
      </c>
      <c r="I14" s="7">
        <v>7.82238</v>
      </c>
      <c r="J14" s="11">
        <v>11.804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11">
        <v>0</v>
      </c>
      <c r="R14" s="7">
        <f>S14+T14+U14+V14+W14+X14</f>
        <v>522.82322</v>
      </c>
      <c r="S14" s="7">
        <v>0</v>
      </c>
      <c r="T14" s="7">
        <v>0</v>
      </c>
      <c r="U14" s="7">
        <v>0</v>
      </c>
      <c r="V14" s="7">
        <v>150</v>
      </c>
      <c r="W14" s="7">
        <v>148.62522</v>
      </c>
      <c r="X14" s="11">
        <v>224.198</v>
      </c>
      <c r="Y14" s="15">
        <v>0</v>
      </c>
      <c r="Z14" s="15">
        <v>0</v>
      </c>
      <c r="AA14" s="15">
        <f>SUM(AB14:AG14)</f>
        <v>550.3443400000001</v>
      </c>
      <c r="AB14" s="7">
        <v>0</v>
      </c>
      <c r="AC14" s="7">
        <v>0</v>
      </c>
      <c r="AD14" s="7">
        <v>0</v>
      </c>
      <c r="AE14" s="7">
        <f aca="true" t="shared" si="7" ref="AE14:AG15">H14+V14</f>
        <v>157.89474</v>
      </c>
      <c r="AF14" s="7">
        <f t="shared" si="7"/>
        <v>156.44760000000002</v>
      </c>
      <c r="AG14" s="7">
        <f t="shared" si="7"/>
        <v>236.002</v>
      </c>
    </row>
    <row r="15" spans="1:33" ht="66.75" customHeight="1">
      <c r="A15" s="58"/>
      <c r="B15" s="22" t="s">
        <v>13</v>
      </c>
      <c r="C15" s="5"/>
      <c r="D15" s="11">
        <f>E15+F15+G15+H15+I15+J15</f>
        <v>514053.9970000001</v>
      </c>
      <c r="E15" s="7">
        <v>81501.51927</v>
      </c>
      <c r="F15" s="7">
        <v>78267.05781</v>
      </c>
      <c r="G15" s="7">
        <v>82923.63403</v>
      </c>
      <c r="H15" s="7">
        <v>87265.09626</v>
      </c>
      <c r="I15" s="7">
        <v>69399.65453</v>
      </c>
      <c r="J15" s="11">
        <f>114685.2311+J14</f>
        <v>114697.03510000001</v>
      </c>
      <c r="K15" s="7">
        <f>L15+M15+N15+O15+P15+Q15</f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11">
        <v>0</v>
      </c>
      <c r="R15" s="7">
        <f>S15+T15+U15+V15+W15+X15</f>
        <v>104484.05889</v>
      </c>
      <c r="S15" s="7">
        <v>16940.825</v>
      </c>
      <c r="T15" s="7">
        <v>37595.08383</v>
      </c>
      <c r="U15" s="7">
        <v>8104.69669</v>
      </c>
      <c r="V15" s="7">
        <f>7693.45337+150</f>
        <v>7843.45337</v>
      </c>
      <c r="W15" s="11">
        <v>24000</v>
      </c>
      <c r="X15" s="11">
        <v>10000</v>
      </c>
      <c r="Y15" s="11">
        <v>0</v>
      </c>
      <c r="Z15" s="11">
        <v>0</v>
      </c>
      <c r="AA15" s="11">
        <f>SUM(AB15:AG15)</f>
        <v>618538.0558900001</v>
      </c>
      <c r="AB15" s="7">
        <f>E15+S15</f>
        <v>98442.34427</v>
      </c>
      <c r="AC15" s="7">
        <f>F15+T15</f>
        <v>115862.14164</v>
      </c>
      <c r="AD15" s="7">
        <f>G15+U15</f>
        <v>91028.33072</v>
      </c>
      <c r="AE15" s="7">
        <f>H15+V15</f>
        <v>95108.54963000001</v>
      </c>
      <c r="AF15" s="7">
        <f t="shared" si="7"/>
        <v>93399.65453</v>
      </c>
      <c r="AG15" s="11">
        <f>J15+X15</f>
        <v>124697.03510000001</v>
      </c>
    </row>
    <row r="16" spans="1:33" ht="43.5" customHeight="1">
      <c r="A16" s="58"/>
      <c r="B16" s="23" t="s">
        <v>14</v>
      </c>
      <c r="C16" s="6"/>
      <c r="D16" s="8">
        <f>E16+F16+G16+H16+I16+J16</f>
        <v>220</v>
      </c>
      <c r="E16" s="8">
        <v>0</v>
      </c>
      <c r="F16" s="8">
        <v>220</v>
      </c>
      <c r="G16" s="8">
        <v>0</v>
      </c>
      <c r="H16" s="8">
        <v>0</v>
      </c>
      <c r="I16" s="8">
        <v>0</v>
      </c>
      <c r="J16" s="29">
        <v>0</v>
      </c>
      <c r="K16" s="8">
        <f>L16+M16+N16+O16+P16+Q16</f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29">
        <v>0</v>
      </c>
      <c r="R16" s="8">
        <f>S16+T16+U16+V16+W16+X16</f>
        <v>741.3</v>
      </c>
      <c r="S16" s="8">
        <v>0</v>
      </c>
      <c r="T16" s="8" t="s">
        <v>19</v>
      </c>
      <c r="U16" s="8">
        <v>0</v>
      </c>
      <c r="V16" s="8">
        <v>0</v>
      </c>
      <c r="W16" s="8">
        <v>0</v>
      </c>
      <c r="X16" s="29">
        <v>0</v>
      </c>
      <c r="Y16" s="29">
        <v>0</v>
      </c>
      <c r="Z16" s="29">
        <v>0</v>
      </c>
      <c r="AA16" s="8">
        <f>AB16+AC16+AD16+AE16+AF16+AG16</f>
        <v>961.3</v>
      </c>
      <c r="AB16" s="8">
        <f>E16+L16+S16</f>
        <v>0</v>
      </c>
      <c r="AC16" s="8">
        <f aca="true" t="shared" si="8" ref="AC16:AG17">F16+M16+T16</f>
        <v>961.3</v>
      </c>
      <c r="AD16" s="8">
        <f t="shared" si="8"/>
        <v>0</v>
      </c>
      <c r="AE16" s="8">
        <f t="shared" si="8"/>
        <v>0</v>
      </c>
      <c r="AF16" s="8">
        <f t="shared" si="8"/>
        <v>0</v>
      </c>
      <c r="AG16" s="8">
        <f t="shared" si="8"/>
        <v>0</v>
      </c>
    </row>
    <row r="17" spans="1:33" ht="56.25">
      <c r="A17" s="38" t="s">
        <v>20</v>
      </c>
      <c r="B17" s="17" t="s">
        <v>21</v>
      </c>
      <c r="C17" s="59" t="s">
        <v>15</v>
      </c>
      <c r="D17" s="41">
        <f>E17+F17+G17+H17+I17+J17</f>
        <v>66208.56530000002</v>
      </c>
      <c r="E17" s="41">
        <v>10566.24985</v>
      </c>
      <c r="F17" s="41">
        <v>9360.77313</v>
      </c>
      <c r="G17" s="41">
        <v>10614.84979</v>
      </c>
      <c r="H17" s="41">
        <v>10471.02943</v>
      </c>
      <c r="I17" s="41">
        <v>9063.40319</v>
      </c>
      <c r="J17" s="42">
        <v>16132.25991</v>
      </c>
      <c r="K17" s="41">
        <f>L17+M17+N17+O17+P17+Q17</f>
        <v>0</v>
      </c>
      <c r="L17" s="41" t="s">
        <v>17</v>
      </c>
      <c r="M17" s="41" t="s">
        <v>17</v>
      </c>
      <c r="N17" s="41" t="s">
        <v>17</v>
      </c>
      <c r="O17" s="41" t="s">
        <v>17</v>
      </c>
      <c r="P17" s="41" t="s">
        <v>17</v>
      </c>
      <c r="Q17" s="42" t="s">
        <v>17</v>
      </c>
      <c r="R17" s="41">
        <f>S17+T17+U17+V17+W17+X17</f>
        <v>1739.2585100000001</v>
      </c>
      <c r="S17" s="41" t="s">
        <v>17</v>
      </c>
      <c r="T17" s="41" t="s">
        <v>17</v>
      </c>
      <c r="U17" s="41">
        <v>806.97194</v>
      </c>
      <c r="V17" s="41">
        <v>932.28657</v>
      </c>
      <c r="W17" s="41" t="s">
        <v>17</v>
      </c>
      <c r="X17" s="42" t="s">
        <v>17</v>
      </c>
      <c r="Y17" s="34">
        <v>0</v>
      </c>
      <c r="Z17" s="34">
        <v>0</v>
      </c>
      <c r="AA17" s="41">
        <f>SUM(AB17:AG18)</f>
        <v>67947.82381</v>
      </c>
      <c r="AB17" s="41">
        <f>E17+L17+S17</f>
        <v>10566.24985</v>
      </c>
      <c r="AC17" s="41">
        <f t="shared" si="8"/>
        <v>9360.77313</v>
      </c>
      <c r="AD17" s="41">
        <f t="shared" si="8"/>
        <v>11421.82173</v>
      </c>
      <c r="AE17" s="41">
        <f t="shared" si="8"/>
        <v>11403.316</v>
      </c>
      <c r="AF17" s="41">
        <f t="shared" si="8"/>
        <v>9063.40319</v>
      </c>
      <c r="AG17" s="41">
        <f t="shared" si="8"/>
        <v>16132.25991</v>
      </c>
    </row>
    <row r="18" spans="1:33" ht="45">
      <c r="A18" s="40"/>
      <c r="B18" s="17" t="s">
        <v>22</v>
      </c>
      <c r="C18" s="59"/>
      <c r="D18" s="41"/>
      <c r="E18" s="41"/>
      <c r="F18" s="41"/>
      <c r="G18" s="41"/>
      <c r="H18" s="41"/>
      <c r="I18" s="41"/>
      <c r="J18" s="42"/>
      <c r="K18" s="41"/>
      <c r="L18" s="41"/>
      <c r="M18" s="41"/>
      <c r="N18" s="41"/>
      <c r="O18" s="41"/>
      <c r="P18" s="41"/>
      <c r="Q18" s="42"/>
      <c r="R18" s="41"/>
      <c r="S18" s="41"/>
      <c r="T18" s="41"/>
      <c r="U18" s="41"/>
      <c r="V18" s="41"/>
      <c r="W18" s="41"/>
      <c r="X18" s="42"/>
      <c r="Y18" s="35"/>
      <c r="Z18" s="35"/>
      <c r="AA18" s="41"/>
      <c r="AB18" s="41"/>
      <c r="AC18" s="41"/>
      <c r="AD18" s="41"/>
      <c r="AE18" s="41"/>
      <c r="AF18" s="41"/>
      <c r="AG18" s="41"/>
    </row>
    <row r="19" spans="1:33" ht="81" customHeight="1">
      <c r="A19" s="38" t="s">
        <v>23</v>
      </c>
      <c r="B19" s="17" t="s">
        <v>24</v>
      </c>
      <c r="C19" s="59" t="s">
        <v>25</v>
      </c>
      <c r="D19" s="41">
        <f>E19+F19+G19+H19+I19+J19</f>
        <v>10821.40903</v>
      </c>
      <c r="E19" s="41">
        <v>0</v>
      </c>
      <c r="F19" s="41">
        <v>0</v>
      </c>
      <c r="G19" s="41">
        <v>0</v>
      </c>
      <c r="H19" s="41">
        <v>3756.1915</v>
      </c>
      <c r="I19" s="41">
        <v>3532.60896</v>
      </c>
      <c r="J19" s="42">
        <v>3532.60857</v>
      </c>
      <c r="K19" s="41">
        <f>L19+M19+N19+O19+P19+Q19</f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2">
        <v>0</v>
      </c>
      <c r="R19" s="41">
        <f>S19+T19+U19+V19+W19+X19</f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2">
        <v>0</v>
      </c>
      <c r="Y19" s="34">
        <v>0</v>
      </c>
      <c r="Z19" s="34">
        <v>0</v>
      </c>
      <c r="AA19" s="41">
        <f>AB19+AC19+AD19+AE19+AF19+AG19</f>
        <v>10821.40903</v>
      </c>
      <c r="AB19" s="41">
        <f aca="true" t="shared" si="9" ref="AB19:AG19">E19+S19</f>
        <v>0</v>
      </c>
      <c r="AC19" s="41">
        <f t="shared" si="9"/>
        <v>0</v>
      </c>
      <c r="AD19" s="41">
        <f t="shared" si="9"/>
        <v>0</v>
      </c>
      <c r="AE19" s="41">
        <f t="shared" si="9"/>
        <v>3756.1915</v>
      </c>
      <c r="AF19" s="41">
        <f t="shared" si="9"/>
        <v>3532.60896</v>
      </c>
      <c r="AG19" s="41">
        <f t="shared" si="9"/>
        <v>3532.60857</v>
      </c>
    </row>
    <row r="20" spans="1:33" ht="45">
      <c r="A20" s="40"/>
      <c r="B20" s="24" t="s">
        <v>26</v>
      </c>
      <c r="C20" s="59"/>
      <c r="D20" s="41"/>
      <c r="E20" s="41"/>
      <c r="F20" s="41"/>
      <c r="G20" s="41"/>
      <c r="H20" s="41"/>
      <c r="I20" s="41"/>
      <c r="J20" s="42"/>
      <c r="K20" s="41"/>
      <c r="L20" s="41"/>
      <c r="M20" s="41"/>
      <c r="N20" s="41"/>
      <c r="O20" s="41"/>
      <c r="P20" s="41"/>
      <c r="Q20" s="42"/>
      <c r="R20" s="41"/>
      <c r="S20" s="41"/>
      <c r="T20" s="41"/>
      <c r="U20" s="41"/>
      <c r="V20" s="41"/>
      <c r="W20" s="41"/>
      <c r="X20" s="42"/>
      <c r="Y20" s="35"/>
      <c r="Z20" s="35"/>
      <c r="AA20" s="41"/>
      <c r="AB20" s="41"/>
      <c r="AC20" s="41"/>
      <c r="AD20" s="41"/>
      <c r="AE20" s="41"/>
      <c r="AF20" s="41"/>
      <c r="AG20" s="41"/>
    </row>
    <row r="21" spans="1:33" ht="65.25" customHeight="1">
      <c r="A21" s="38" t="s">
        <v>32</v>
      </c>
      <c r="B21" s="17" t="s">
        <v>35</v>
      </c>
      <c r="C21" s="13"/>
      <c r="D21" s="7">
        <f>SUM(E21:J21)</f>
        <v>11552.69901</v>
      </c>
      <c r="E21" s="7">
        <f>J60+J61+J62+J65+J66</f>
        <v>0</v>
      </c>
      <c r="F21" s="7">
        <f>K60+K61+K62+K65+K66</f>
        <v>0</v>
      </c>
      <c r="G21" s="7">
        <f>L60+L61+L62+L65+L66</f>
        <v>0</v>
      </c>
      <c r="H21" s="7">
        <f>M59+M60+M61+M62+M65+M66</f>
        <v>0</v>
      </c>
      <c r="I21" s="7">
        <f>N59+N60+N61+N62+N65+N66</f>
        <v>0</v>
      </c>
      <c r="J21" s="11">
        <v>11552.69901</v>
      </c>
      <c r="K21" s="7">
        <f aca="true" t="shared" si="10" ref="K21:Q21">P60+P61+P62+P65+P66</f>
        <v>0</v>
      </c>
      <c r="L21" s="7">
        <f t="shared" si="10"/>
        <v>0</v>
      </c>
      <c r="M21" s="7">
        <f t="shared" si="10"/>
        <v>0</v>
      </c>
      <c r="N21" s="7">
        <f t="shared" si="10"/>
        <v>0</v>
      </c>
      <c r="O21" s="7">
        <f t="shared" si="10"/>
        <v>0</v>
      </c>
      <c r="P21" s="7">
        <f t="shared" si="10"/>
        <v>0</v>
      </c>
      <c r="Q21" s="11">
        <f t="shared" si="10"/>
        <v>0</v>
      </c>
      <c r="R21" s="7">
        <f>S21+T21+U21+V21+W21+X21</f>
        <v>0</v>
      </c>
      <c r="S21" s="7">
        <f>X60+X61+X62+X65+X66</f>
        <v>0</v>
      </c>
      <c r="T21" s="7">
        <f>AA60+AA61+AA62+AA65+AA66</f>
        <v>0</v>
      </c>
      <c r="U21" s="7">
        <f>AB60+AB61+AB62+AB65+AB66</f>
        <v>0</v>
      </c>
      <c r="V21" s="7">
        <f>AC59+AC60+AC61+AC62+AC65+AC66</f>
        <v>0</v>
      </c>
      <c r="W21" s="7">
        <f>AD59+AD60+AD62+AD65</f>
        <v>0</v>
      </c>
      <c r="X21" s="11">
        <f>AE59+AE60+AE61+AE62+AE65+AE66</f>
        <v>0</v>
      </c>
      <c r="Y21" s="11">
        <v>0</v>
      </c>
      <c r="Z21" s="11">
        <v>0</v>
      </c>
      <c r="AA21" s="7">
        <f>AB21+AC21+AD21+AE21+AF21+AG21</f>
        <v>11552.69901</v>
      </c>
      <c r="AB21" s="7">
        <f>AG59+AG60+AG61+AG62+AG64+AG65+AG66</f>
        <v>0</v>
      </c>
      <c r="AC21" s="7">
        <f>AH59+AH60+AH61+AH62+AH64+AH65+AH66</f>
        <v>0</v>
      </c>
      <c r="AD21" s="7">
        <f>AI59+AI60+AI61+AI62+AI64+AI65+AI66</f>
        <v>0</v>
      </c>
      <c r="AE21" s="7">
        <f>AJ59+AJ60+AJ61+AJ62+AJ65+AJ66</f>
        <v>0</v>
      </c>
      <c r="AF21" s="7">
        <f>AK59+AK60+AK61+AK62+AK65+AK66</f>
        <v>0</v>
      </c>
      <c r="AG21" s="11">
        <f>AG22+AG23</f>
        <v>11552.69901</v>
      </c>
    </row>
    <row r="22" spans="1:33" ht="56.25" customHeight="1">
      <c r="A22" s="39"/>
      <c r="B22" s="13" t="s">
        <v>34</v>
      </c>
      <c r="C22" s="26" t="s">
        <v>37</v>
      </c>
      <c r="D22" s="8">
        <f>E22+F22+G22+H22+I22+J22</f>
        <v>2161.49662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11">
        <v>2161.49662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29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29">
        <v>0</v>
      </c>
      <c r="Y22" s="29">
        <v>0</v>
      </c>
      <c r="Z22" s="29">
        <v>0</v>
      </c>
      <c r="AA22" s="7">
        <f>AB22+AC22+AD22+AE22+AF22+AG22</f>
        <v>2161.49662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7">
        <v>2161.49662</v>
      </c>
    </row>
    <row r="23" spans="1:33" ht="57" customHeight="1">
      <c r="A23" s="40"/>
      <c r="B23" s="13" t="s">
        <v>36</v>
      </c>
      <c r="C23" s="26" t="s">
        <v>38</v>
      </c>
      <c r="D23" s="8">
        <f>E23+F23+G23+H23+I23+J23</f>
        <v>9391.20239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11">
        <v>9391.20239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29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29">
        <v>0</v>
      </c>
      <c r="Y23" s="29">
        <v>0</v>
      </c>
      <c r="Z23" s="29">
        <v>0</v>
      </c>
      <c r="AA23" s="7">
        <f>AB23+AC23+AD23+AE23+AF23+AG23</f>
        <v>9391.20239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7">
        <v>9391.20239</v>
      </c>
    </row>
    <row r="24" spans="1:33" ht="28.5" customHeight="1">
      <c r="A24" s="47" t="s">
        <v>27</v>
      </c>
      <c r="B24" s="48"/>
      <c r="C24" s="49"/>
      <c r="D24" s="43">
        <f>D8+D17+D19+D21</f>
        <v>1056727.19819</v>
      </c>
      <c r="E24" s="43">
        <f>E8+E17+E19+E21</f>
        <v>125775.77325</v>
      </c>
      <c r="F24" s="43">
        <f aca="true" t="shared" si="11" ref="F24:AG24">F8+F17+F19+F21</f>
        <v>125683.23953</v>
      </c>
      <c r="G24" s="43">
        <f t="shared" si="11"/>
        <v>174676.49664000003</v>
      </c>
      <c r="H24" s="43">
        <f>H8+H17+H19+H21</f>
        <v>153836.51218999998</v>
      </c>
      <c r="I24" s="43">
        <f t="shared" si="11"/>
        <v>169049.64945000003</v>
      </c>
      <c r="J24" s="45">
        <f>J8+J17+J19+J21</f>
        <v>307705.52713</v>
      </c>
      <c r="K24" s="43">
        <f t="shared" si="11"/>
        <v>74.98965</v>
      </c>
      <c r="L24" s="43">
        <f t="shared" si="11"/>
        <v>0</v>
      </c>
      <c r="M24" s="43">
        <f t="shared" si="11"/>
        <v>0</v>
      </c>
      <c r="N24" s="43">
        <f t="shared" si="11"/>
        <v>74.98965</v>
      </c>
      <c r="O24" s="43">
        <f t="shared" si="11"/>
        <v>0</v>
      </c>
      <c r="P24" s="43">
        <f t="shared" si="11"/>
        <v>0</v>
      </c>
      <c r="Q24" s="45">
        <f t="shared" si="11"/>
        <v>0</v>
      </c>
      <c r="R24" s="43">
        <f>R8+R17+R19+R21</f>
        <v>618796.24213</v>
      </c>
      <c r="S24" s="43">
        <f t="shared" si="11"/>
        <v>126829.85195</v>
      </c>
      <c r="T24" s="43">
        <f t="shared" si="11"/>
        <v>63045.86392</v>
      </c>
      <c r="U24" s="43">
        <f>U8+U17+U19+U21</f>
        <v>117538.80188</v>
      </c>
      <c r="V24" s="43">
        <f>V8+V17+V19+V21</f>
        <v>87037.11052</v>
      </c>
      <c r="W24" s="45">
        <f t="shared" si="11"/>
        <v>85150.59345</v>
      </c>
      <c r="X24" s="45">
        <f t="shared" si="11"/>
        <v>139194.02041</v>
      </c>
      <c r="Y24" s="45">
        <f>Y8+Y17+Y19+Y21</f>
        <v>250000</v>
      </c>
      <c r="Z24" s="45">
        <f>Z8+Z17+Z19+Z21</f>
        <v>250000</v>
      </c>
      <c r="AA24" s="43">
        <f>AA8+AA17+AA19+AA21</f>
        <v>1925598.42997</v>
      </c>
      <c r="AB24" s="43">
        <f t="shared" si="11"/>
        <v>252605.62519999998</v>
      </c>
      <c r="AC24" s="43">
        <f t="shared" si="11"/>
        <v>188729.10345</v>
      </c>
      <c r="AD24" s="43">
        <f t="shared" si="11"/>
        <v>292290.28817</v>
      </c>
      <c r="AE24" s="43">
        <f t="shared" si="11"/>
        <v>240873.62271</v>
      </c>
      <c r="AF24" s="43">
        <f t="shared" si="11"/>
        <v>254200.2429</v>
      </c>
      <c r="AG24" s="43">
        <f t="shared" si="11"/>
        <v>696899.54754</v>
      </c>
    </row>
    <row r="25" spans="1:33" ht="46.5" customHeight="1">
      <c r="A25" s="50"/>
      <c r="B25" s="51"/>
      <c r="C25" s="52"/>
      <c r="D25" s="44"/>
      <c r="E25" s="44"/>
      <c r="F25" s="44"/>
      <c r="G25" s="44"/>
      <c r="H25" s="44"/>
      <c r="I25" s="44"/>
      <c r="J25" s="46"/>
      <c r="K25" s="44"/>
      <c r="L25" s="44"/>
      <c r="M25" s="44"/>
      <c r="N25" s="44"/>
      <c r="O25" s="44"/>
      <c r="P25" s="44"/>
      <c r="Q25" s="46"/>
      <c r="R25" s="44"/>
      <c r="S25" s="44"/>
      <c r="T25" s="44"/>
      <c r="U25" s="44"/>
      <c r="V25" s="44"/>
      <c r="W25" s="46"/>
      <c r="X25" s="46"/>
      <c r="Y25" s="46"/>
      <c r="Z25" s="46"/>
      <c r="AA25" s="44"/>
      <c r="AB25" s="44"/>
      <c r="AC25" s="44"/>
      <c r="AD25" s="44"/>
      <c r="AE25" s="44"/>
      <c r="AF25" s="44"/>
      <c r="AG25" s="44"/>
    </row>
    <row r="26" ht="15" customHeight="1">
      <c r="A26" s="4" t="s">
        <v>31</v>
      </c>
    </row>
    <row r="27" spans="1:33" ht="15.75">
      <c r="A27" s="4"/>
      <c r="AG27" s="16"/>
    </row>
    <row r="28" ht="12.75">
      <c r="AA28" s="9"/>
    </row>
    <row r="29" ht="12.75">
      <c r="G29" s="9"/>
    </row>
    <row r="30" ht="12.75">
      <c r="H30" s="9"/>
    </row>
    <row r="31" spans="24:26" ht="12.75">
      <c r="X31" s="9"/>
      <c r="Y31" s="9"/>
      <c r="Z31" s="9"/>
    </row>
    <row r="35" ht="12.75">
      <c r="J35" s="9"/>
    </row>
  </sheetData>
  <sheetProtection/>
  <mergeCells count="141">
    <mergeCell ref="Y19:Y20"/>
    <mergeCell ref="Z19:Z20"/>
    <mergeCell ref="Y24:Y25"/>
    <mergeCell ref="Z24:Z25"/>
    <mergeCell ref="D4:Z4"/>
    <mergeCell ref="Y5:Z5"/>
    <mergeCell ref="Y17:Y18"/>
    <mergeCell ref="Z17:Z18"/>
    <mergeCell ref="Y12:Y13"/>
    <mergeCell ref="Z12:Z13"/>
    <mergeCell ref="F17:F18"/>
    <mergeCell ref="G17:G18"/>
    <mergeCell ref="W17:W18"/>
    <mergeCell ref="R5:X5"/>
    <mergeCell ref="AA12:AA13"/>
    <mergeCell ref="AB12:AB13"/>
    <mergeCell ref="A4:A6"/>
    <mergeCell ref="AD24:AD25"/>
    <mergeCell ref="R24:R25"/>
    <mergeCell ref="S24:S25"/>
    <mergeCell ref="T24:T25"/>
    <mergeCell ref="J24:J25"/>
    <mergeCell ref="K24:K25"/>
    <mergeCell ref="L24:L25"/>
    <mergeCell ref="A2:AG2"/>
    <mergeCell ref="B12:B13"/>
    <mergeCell ref="C12:C13"/>
    <mergeCell ref="D12:D13"/>
    <mergeCell ref="E12:E13"/>
    <mergeCell ref="F12:F13"/>
    <mergeCell ref="T12:T13"/>
    <mergeCell ref="B4:B6"/>
    <mergeCell ref="C4:C6"/>
    <mergeCell ref="AA4:AG4"/>
    <mergeCell ref="AG19:AG20"/>
    <mergeCell ref="AB19:AB20"/>
    <mergeCell ref="AC19:AC20"/>
    <mergeCell ref="AD19:AD20"/>
    <mergeCell ref="AE19:AE20"/>
    <mergeCell ref="AF19:AF20"/>
    <mergeCell ref="M24:M25"/>
    <mergeCell ref="U24:U25"/>
    <mergeCell ref="P19:P20"/>
    <mergeCell ref="Q19:Q20"/>
    <mergeCell ref="R19:R20"/>
    <mergeCell ref="S19:S20"/>
    <mergeCell ref="N24:N25"/>
    <mergeCell ref="O24:O25"/>
    <mergeCell ref="P24:P25"/>
    <mergeCell ref="Q24:Q25"/>
    <mergeCell ref="O19:O20"/>
    <mergeCell ref="W19:W20"/>
    <mergeCell ref="N19:N20"/>
    <mergeCell ref="AE24:AE25"/>
    <mergeCell ref="X24:X25"/>
    <mergeCell ref="X19:X20"/>
    <mergeCell ref="AA19:AA20"/>
    <mergeCell ref="T19:T20"/>
    <mergeCell ref="U19:U20"/>
    <mergeCell ref="V19:V20"/>
    <mergeCell ref="AG17:AG18"/>
    <mergeCell ref="R17:R18"/>
    <mergeCell ref="S17:S18"/>
    <mergeCell ref="T17:T18"/>
    <mergeCell ref="U17:U18"/>
    <mergeCell ref="AB17:AB18"/>
    <mergeCell ref="AC17:AC18"/>
    <mergeCell ref="AD17:AD18"/>
    <mergeCell ref="AE17:AE18"/>
    <mergeCell ref="AF17:AF18"/>
    <mergeCell ref="L19:L20"/>
    <mergeCell ref="M19:M20"/>
    <mergeCell ref="A19:A20"/>
    <mergeCell ref="C19:C20"/>
    <mergeCell ref="D19:D20"/>
    <mergeCell ref="E19:E20"/>
    <mergeCell ref="J19:J20"/>
    <mergeCell ref="K19:K20"/>
    <mergeCell ref="G19:G20"/>
    <mergeCell ref="H19:H20"/>
    <mergeCell ref="I19:I20"/>
    <mergeCell ref="H17:H18"/>
    <mergeCell ref="I17:I18"/>
    <mergeCell ref="AA17:AA18"/>
    <mergeCell ref="N17:N18"/>
    <mergeCell ref="O17:O18"/>
    <mergeCell ref="P17:P18"/>
    <mergeCell ref="Q17:Q18"/>
    <mergeCell ref="X17:X18"/>
    <mergeCell ref="V17:V18"/>
    <mergeCell ref="J17:J18"/>
    <mergeCell ref="K17:K18"/>
    <mergeCell ref="A8:A16"/>
    <mergeCell ref="O12:O13"/>
    <mergeCell ref="A17:A18"/>
    <mergeCell ref="C17:C18"/>
    <mergeCell ref="D17:D18"/>
    <mergeCell ref="E17:E18"/>
    <mergeCell ref="D5:J5"/>
    <mergeCell ref="I12:I13"/>
    <mergeCell ref="J12:J13"/>
    <mergeCell ref="P12:P13"/>
    <mergeCell ref="K5:Q5"/>
    <mergeCell ref="Q12:Q13"/>
    <mergeCell ref="G12:G13"/>
    <mergeCell ref="H12:H13"/>
    <mergeCell ref="U12:U13"/>
    <mergeCell ref="AA1:AG1"/>
    <mergeCell ref="R12:R13"/>
    <mergeCell ref="S12:S13"/>
    <mergeCell ref="AG12:AG13"/>
    <mergeCell ref="AA5:AF5"/>
    <mergeCell ref="AD12:AD13"/>
    <mergeCell ref="AE12:AE13"/>
    <mergeCell ref="AF12:AF13"/>
    <mergeCell ref="AC12:AC13"/>
    <mergeCell ref="V12:V13"/>
    <mergeCell ref="A24:C25"/>
    <mergeCell ref="H24:H25"/>
    <mergeCell ref="I24:I25"/>
    <mergeCell ref="D24:D25"/>
    <mergeCell ref="E24:E25"/>
    <mergeCell ref="F24:F25"/>
    <mergeCell ref="G24:G25"/>
    <mergeCell ref="AG24:AG25"/>
    <mergeCell ref="AF24:AF25"/>
    <mergeCell ref="W24:W25"/>
    <mergeCell ref="V24:V25"/>
    <mergeCell ref="AA24:AA25"/>
    <mergeCell ref="AB24:AB25"/>
    <mergeCell ref="AC24:AC25"/>
    <mergeCell ref="A21:A23"/>
    <mergeCell ref="N12:N13"/>
    <mergeCell ref="W12:W13"/>
    <mergeCell ref="X12:X13"/>
    <mergeCell ref="L17:L18"/>
    <mergeCell ref="M17:M18"/>
    <mergeCell ref="M12:M13"/>
    <mergeCell ref="K12:K13"/>
    <mergeCell ref="L12:L13"/>
    <mergeCell ref="F19:F20"/>
  </mergeCells>
  <printOptions/>
  <pageMargins left="0.16" right="0.16" top="0.22" bottom="0.15" header="0.22" footer="0.15"/>
  <pageSetup horizontalDpi="600" verticalDpi="600" orientation="landscape" paperSize="9" scale="71" r:id="rId1"/>
  <rowBreaks count="1" manualBreakCount="1">
    <brk id="13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2021-08-09T08:25:41Z</cp:lastPrinted>
  <dcterms:created xsi:type="dcterms:W3CDTF">1996-10-08T23:32:33Z</dcterms:created>
  <dcterms:modified xsi:type="dcterms:W3CDTF">2021-08-09T08:26:44Z</dcterms:modified>
  <cp:category/>
  <cp:version/>
  <cp:contentType/>
  <cp:contentStatus/>
</cp:coreProperties>
</file>